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s and Settings\Klemen\My Documents\oprimki\2024\ceniki2024\nove_cene_distro_jan2023\"/>
    </mc:Choice>
  </mc:AlternateContent>
  <bookViews>
    <workbookView xWindow="0" yWindow="0" windowWidth="28800" windowHeight="14100"/>
  </bookViews>
  <sheets>
    <sheet name="Order Form" sheetId="1" r:id="rId1"/>
    <sheet name="Weigh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E3" i="2" l="1"/>
  <c r="E10" i="2"/>
  <c r="E11" i="2"/>
  <c r="E13" i="2"/>
  <c r="E14" i="2"/>
  <c r="E15" i="2"/>
  <c r="E16" i="2"/>
  <c r="E17" i="2"/>
  <c r="E1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D21" i="2" s="1"/>
  <c r="E21" i="2" s="1"/>
  <c r="R28" i="1"/>
  <c r="R29" i="1"/>
  <c r="D23" i="2" s="1"/>
  <c r="E23" i="2" s="1"/>
  <c r="R30" i="1"/>
  <c r="D24" i="2" s="1"/>
  <c r="E24" i="2" s="1"/>
  <c r="S14" i="1" l="1"/>
  <c r="S28" i="1"/>
  <c r="S29" i="1"/>
  <c r="D8" i="2"/>
  <c r="E8" i="2" s="1"/>
  <c r="S27" i="1"/>
  <c r="D22" i="2"/>
  <c r="E22" i="2" s="1"/>
  <c r="S30" i="1"/>
  <c r="S26" i="1" l="1"/>
  <c r="R34" i="1" l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D41" i="2" s="1"/>
  <c r="R50" i="1"/>
  <c r="R51" i="1"/>
  <c r="R52" i="1"/>
  <c r="R53" i="1"/>
  <c r="D45" i="2" s="1"/>
  <c r="R54" i="1"/>
  <c r="R33" i="1"/>
  <c r="R9" i="1"/>
  <c r="R10" i="1"/>
  <c r="R11" i="1"/>
  <c r="R12" i="1"/>
  <c r="R8" i="1"/>
  <c r="D15" i="2"/>
  <c r="D19" i="2"/>
  <c r="E19" i="2" s="1"/>
  <c r="S25" i="1"/>
  <c r="D16" i="2"/>
  <c r="S22" i="1"/>
  <c r="S21" i="1"/>
  <c r="D12" i="2"/>
  <c r="E12" i="2" s="1"/>
  <c r="S18" i="1"/>
  <c r="D5" i="2"/>
  <c r="E5" i="2" s="1"/>
  <c r="D20" i="2"/>
  <c r="E20" i="2" s="1"/>
  <c r="D3" i="2"/>
  <c r="D7" i="2"/>
  <c r="E7" i="2" s="1"/>
  <c r="D9" i="2"/>
  <c r="E9" i="2" s="1"/>
  <c r="D10" i="2"/>
  <c r="D11" i="2"/>
  <c r="D13" i="2"/>
  <c r="D14" i="2"/>
  <c r="D17" i="2"/>
  <c r="D18" i="2"/>
  <c r="S9" i="1"/>
  <c r="D46" i="2"/>
  <c r="D44" i="2"/>
  <c r="D42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E28" i="2" s="1"/>
  <c r="D27" i="2"/>
  <c r="E27" i="2" s="1"/>
  <c r="D26" i="2"/>
  <c r="E26" i="2" s="1"/>
  <c r="D25" i="2"/>
  <c r="E25" i="2" s="1"/>
  <c r="F36" i="1"/>
  <c r="S36" i="1" s="1"/>
  <c r="S13" i="1"/>
  <c r="S15" i="1"/>
  <c r="S16" i="1"/>
  <c r="S17" i="1"/>
  <c r="S19" i="1"/>
  <c r="S20" i="1"/>
  <c r="S23" i="1"/>
  <c r="S24" i="1"/>
  <c r="F33" i="1"/>
  <c r="F34" i="1"/>
  <c r="S34" i="1" s="1"/>
  <c r="F35" i="1"/>
  <c r="F37" i="1"/>
  <c r="S37" i="1" s="1"/>
  <c r="F38" i="1"/>
  <c r="S38" i="1" s="1"/>
  <c r="F39" i="1"/>
  <c r="S39" i="1" s="1"/>
  <c r="F40" i="1"/>
  <c r="S40" i="1" s="1"/>
  <c r="F41" i="1"/>
  <c r="S41" i="1" s="1"/>
  <c r="F42" i="1"/>
  <c r="S42" i="1" s="1"/>
  <c r="F43" i="1"/>
  <c r="S43" i="1" s="1"/>
  <c r="F44" i="1"/>
  <c r="S44" i="1" s="1"/>
  <c r="F45" i="1"/>
  <c r="S45" i="1" s="1"/>
  <c r="F46" i="1"/>
  <c r="S46" i="1" s="1"/>
  <c r="F47" i="1"/>
  <c r="S47" i="1" s="1"/>
  <c r="F48" i="1"/>
  <c r="S48" i="1" s="1"/>
  <c r="F49" i="1"/>
  <c r="S49" i="1" s="1"/>
  <c r="F50" i="1"/>
  <c r="S50" i="1" s="1"/>
  <c r="F51" i="1"/>
  <c r="S51" i="1" s="1"/>
  <c r="F52" i="1"/>
  <c r="S52" i="1" s="1"/>
  <c r="F53" i="1"/>
  <c r="S53" i="1" s="1"/>
  <c r="F54" i="1"/>
  <c r="S54" i="1" s="1"/>
  <c r="D43" i="2"/>
  <c r="S12" i="1" l="1"/>
  <c r="S11" i="1"/>
  <c r="D6" i="2"/>
  <c r="E6" i="2" s="1"/>
  <c r="D4" i="2"/>
  <c r="E4" i="2" s="1"/>
  <c r="S10" i="1"/>
  <c r="S35" i="1"/>
  <c r="S33" i="1"/>
  <c r="S8" i="1"/>
  <c r="L1" i="1"/>
  <c r="D2" i="2"/>
  <c r="E2" i="2" s="1"/>
  <c r="E47" i="2" s="1"/>
  <c r="L2" i="1" s="1"/>
  <c r="H2" i="1" l="1"/>
  <c r="H4" i="1" s="1"/>
  <c r="H3" i="1" l="1"/>
</calcChain>
</file>

<file path=xl/sharedStrings.xml><?xml version="1.0" encoding="utf-8"?>
<sst xmlns="http://schemas.openxmlformats.org/spreadsheetml/2006/main" count="165" uniqueCount="115">
  <si>
    <t>23*23*10 cm</t>
  </si>
  <si>
    <t>40*40*17 cm</t>
  </si>
  <si>
    <t>40*40*13 cm</t>
  </si>
  <si>
    <t>50*50*16,25 cm</t>
  </si>
  <si>
    <t>60*60*19,5 cm</t>
  </si>
  <si>
    <t>Size</t>
  </si>
  <si>
    <t>Name</t>
  </si>
  <si>
    <t>Price without VAT</t>
  </si>
  <si>
    <t>Discounted Price without VAT</t>
  </si>
  <si>
    <t>50*20*13 cm</t>
  </si>
  <si>
    <t>50*35*15 cm</t>
  </si>
  <si>
    <t>65*26*16,9 cm</t>
  </si>
  <si>
    <t>45*45*20 cm</t>
  </si>
  <si>
    <t>55*55*24,45 cm</t>
  </si>
  <si>
    <t>Sum</t>
  </si>
  <si>
    <t>Pcs</t>
  </si>
  <si>
    <t>Total Amount excl. VAT :</t>
  </si>
  <si>
    <t>Total weight (kg) :</t>
  </si>
  <si>
    <t>Total:</t>
  </si>
  <si>
    <t>VAT:</t>
  </si>
  <si>
    <t>Discount (%):</t>
  </si>
  <si>
    <t>Total volumes(pcs) :</t>
  </si>
  <si>
    <t>Weight</t>
  </si>
  <si>
    <t>Total</t>
  </si>
  <si>
    <t>50*50*18,5 cm</t>
  </si>
  <si>
    <t>35*35*13 cm</t>
  </si>
  <si>
    <t>40*40*15 cm</t>
  </si>
  <si>
    <t>90*32*13 cm</t>
  </si>
  <si>
    <t>120*43*17 cm</t>
  </si>
  <si>
    <t>CLASSIC</t>
  </si>
  <si>
    <t>WOOD2TEXTURE</t>
  </si>
  <si>
    <t>30*30*13 cm</t>
  </si>
  <si>
    <t>90*39*15 cm</t>
  </si>
  <si>
    <t>33*33*12 cm</t>
  </si>
  <si>
    <t>70*23*14 cm</t>
  </si>
  <si>
    <t>70*16*17 cm</t>
  </si>
  <si>
    <t>63*16*17 cm</t>
  </si>
  <si>
    <t>CHEOPS 35</t>
  </si>
  <si>
    <t>CHEOPS 40</t>
  </si>
  <si>
    <t>CHEOPS 50</t>
  </si>
  <si>
    <t>WAVE 90</t>
  </si>
  <si>
    <t>WAVE 120</t>
  </si>
  <si>
    <t>STAR 45</t>
  </si>
  <si>
    <t>STAR 55</t>
  </si>
  <si>
    <t>BOX 52</t>
  </si>
  <si>
    <t>BOX 53</t>
  </si>
  <si>
    <t>BOX 62</t>
  </si>
  <si>
    <t>FLAT 40</t>
  </si>
  <si>
    <t>FLAT 50</t>
  </si>
  <si>
    <t>FLAT 60</t>
  </si>
  <si>
    <t>PYRAMID 23</t>
  </si>
  <si>
    <t>PYRAMID 30</t>
  </si>
  <si>
    <t>PYRAMID 40</t>
  </si>
  <si>
    <t>WOOD FINN 70 L</t>
  </si>
  <si>
    <t>WOOD JOHN</t>
  </si>
  <si>
    <t>WOOD SHELTER</t>
  </si>
  <si>
    <t>WOOD BEAM</t>
  </si>
  <si>
    <t>WOOD FINN 70 R</t>
  </si>
  <si>
    <t>WOOD FINN SET</t>
  </si>
  <si>
    <t>70*46*14 cm</t>
  </si>
  <si>
    <t>WOOD WING 90</t>
  </si>
  <si>
    <t>WOOD WING 120</t>
  </si>
  <si>
    <t>90*39*20 cm</t>
  </si>
  <si>
    <t>120*44*20 cm</t>
  </si>
  <si>
    <t>ICEBERG</t>
  </si>
  <si>
    <t>35*35*15 cm</t>
  </si>
  <si>
    <t>TRIANGLE 60</t>
  </si>
  <si>
    <t>TRIANGLE 76</t>
  </si>
  <si>
    <t>RECTANGLE 60</t>
  </si>
  <si>
    <t>RECTANGLE 76</t>
  </si>
  <si>
    <t>97*76*15 cm</t>
  </si>
  <si>
    <t>77*60*12 cm</t>
  </si>
  <si>
    <t>76*54*15 cm</t>
  </si>
  <si>
    <t>60*43*12 cm</t>
  </si>
  <si>
    <t>WOOD SPLITTER</t>
  </si>
  <si>
    <t>40*40*12 cm</t>
  </si>
  <si>
    <t>TORRO</t>
  </si>
  <si>
    <t>33*30*10 cm</t>
  </si>
  <si>
    <t>WOOD BETTY 33</t>
  </si>
  <si>
    <t>WOOD BETTY 45</t>
  </si>
  <si>
    <t>45*45*16 cm</t>
  </si>
  <si>
    <t>WOOD BETTY 60</t>
  </si>
  <si>
    <t>60*60*21 cm</t>
  </si>
  <si>
    <t>WOOD PEAK 35</t>
  </si>
  <si>
    <t>WOOD PEAK 60</t>
  </si>
  <si>
    <t>35*30*18 cm</t>
  </si>
  <si>
    <t>60*30*18 cm</t>
  </si>
  <si>
    <t>WOOD EDGE 70 SET</t>
  </si>
  <si>
    <t xml:space="preserve">70*23*14 cm </t>
  </si>
  <si>
    <t>WOOD TOM</t>
  </si>
  <si>
    <t>WOOD LOG</t>
  </si>
  <si>
    <t>88*23*16 cm</t>
  </si>
  <si>
    <t>80*17*12 cm</t>
  </si>
  <si>
    <t>WOOD EDGE 110 R</t>
  </si>
  <si>
    <t>WOOD EDGE 110 L</t>
  </si>
  <si>
    <t xml:space="preserve">110*36*22 cm </t>
  </si>
  <si>
    <t>BLACK      RAL 9005</t>
  </si>
  <si>
    <t>GREY         RAL 7045</t>
  </si>
  <si>
    <t>WHITE       RAL 9003</t>
  </si>
  <si>
    <t>RED           RAL 3020</t>
  </si>
  <si>
    <t>ORANGE       RAL 2004</t>
  </si>
  <si>
    <t>YELLOW       RAL 1021</t>
  </si>
  <si>
    <t>GREEN      RAL 6037</t>
  </si>
  <si>
    <t>BLUE         RAL 5015</t>
  </si>
  <si>
    <t>VIOLET      RAL 4008</t>
  </si>
  <si>
    <t>PINK       RAL 4010</t>
  </si>
  <si>
    <t>MINT       RAL 6027</t>
  </si>
  <si>
    <t>WOOD BOARD</t>
  </si>
  <si>
    <t>WOOD DIAMOND</t>
  </si>
  <si>
    <t>WOOD TRIANGLE</t>
  </si>
  <si>
    <t>155*74*20 cm</t>
  </si>
  <si>
    <t>140*60*20 cm</t>
  </si>
  <si>
    <t>145*86*20 cm</t>
  </si>
  <si>
    <t>WOOD AXE SET</t>
  </si>
  <si>
    <t>42*23*10 cm 42*18*10 cm 42*13,5*10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</si>
</sst>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7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4C6DC"/>
        <bgColor indexed="64"/>
      </patternFill>
    </fill>
    <fill>
      <patternFill patternType="solid">
        <fgColor rgb="FFEF119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0" fillId="4" borderId="3" xfId="0" applyFill="1" applyBorder="1"/>
    <xf numFmtId="0" fontId="1" fillId="4" borderId="0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0" fillId="4" borderId="5" xfId="0" applyFill="1" applyBorder="1"/>
    <xf numFmtId="0" fontId="2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0" fillId="5" borderId="5" xfId="0" applyFill="1" applyBorder="1"/>
    <xf numFmtId="0" fontId="2" fillId="4" borderId="4" xfId="0" applyFont="1" applyFill="1" applyBorder="1" applyAlignment="1">
      <alignment horizontal="center" vertical="center"/>
    </xf>
    <xf numFmtId="0" fontId="0" fillId="6" borderId="0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7" fillId="6" borderId="0" xfId="0" applyFont="1" applyFill="1" applyBorder="1"/>
    <xf numFmtId="1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164" fontId="2" fillId="5" borderId="17" xfId="0" applyNumberFormat="1" applyFont="1" applyFill="1" applyBorder="1" applyAlignment="1">
      <alignment horizontal="center" vertical="center"/>
    </xf>
    <xf numFmtId="0" fontId="0" fillId="5" borderId="6" xfId="0" applyFill="1" applyBorder="1"/>
    <xf numFmtId="1" fontId="2" fillId="4" borderId="19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0" fontId="0" fillId="6" borderId="5" xfId="0" applyFill="1" applyBorder="1"/>
    <xf numFmtId="164" fontId="9" fillId="5" borderId="0" xfId="0" applyNumberFormat="1" applyFont="1" applyFill="1" applyBorder="1" applyAlignment="1">
      <alignment horizontal="center" vertical="center"/>
    </xf>
    <xf numFmtId="0" fontId="0" fillId="0" borderId="17" xfId="0" applyBorder="1"/>
    <xf numFmtId="0" fontId="4" fillId="0" borderId="4" xfId="0" applyFont="1" applyFill="1" applyBorder="1" applyAlignment="1">
      <alignment horizontal="center" vertical="center" wrapText="1"/>
    </xf>
    <xf numFmtId="1" fontId="10" fillId="4" borderId="11" xfId="0" applyNumberFormat="1" applyFont="1" applyFill="1" applyBorder="1" applyAlignment="1">
      <alignment horizontal="center" vertical="center"/>
    </xf>
    <xf numFmtId="164" fontId="10" fillId="4" borderId="1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4" fontId="2" fillId="5" borderId="0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" fontId="10" fillId="4" borderId="25" xfId="0" applyNumberFormat="1" applyFont="1" applyFill="1" applyBorder="1" applyAlignment="1" applyProtection="1">
      <alignment horizontal="center" vertical="center"/>
      <protection locked="0"/>
    </xf>
    <xf numFmtId="1" fontId="10" fillId="4" borderId="7" xfId="0" applyNumberFormat="1" applyFont="1" applyFill="1" applyBorder="1" applyAlignment="1" applyProtection="1">
      <alignment horizontal="center" vertical="center"/>
      <protection locked="0"/>
    </xf>
    <xf numFmtId="1" fontId="10" fillId="4" borderId="9" xfId="0" applyNumberFormat="1" applyFont="1" applyFill="1" applyBorder="1" applyAlignment="1" applyProtection="1">
      <alignment horizontal="center" vertical="center"/>
      <protection locked="0"/>
    </xf>
    <xf numFmtId="1" fontId="10" fillId="4" borderId="26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27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7" xfId="0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1" fontId="9" fillId="5" borderId="8" xfId="0" applyNumberFormat="1" applyFont="1" applyFill="1" applyBorder="1" applyAlignment="1" applyProtection="1">
      <alignment horizontal="center" vertical="center"/>
      <protection locked="0"/>
    </xf>
    <xf numFmtId="1" fontId="2" fillId="4" borderId="23" xfId="0" applyNumberFormat="1" applyFont="1" applyFill="1" applyBorder="1" applyAlignment="1" applyProtection="1">
      <alignment horizontal="center" vertical="center"/>
      <protection locked="0"/>
    </xf>
    <xf numFmtId="1" fontId="2" fillId="5" borderId="8" xfId="0" applyNumberFormat="1" applyFont="1" applyFill="1" applyBorder="1" applyAlignment="1" applyProtection="1">
      <alignment horizontal="center" vertical="center"/>
      <protection locked="0"/>
    </xf>
    <xf numFmtId="1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" fontId="2" fillId="5" borderId="23" xfId="0" applyNumberFormat="1" applyFont="1" applyFill="1" applyBorder="1" applyAlignment="1" applyProtection="1">
      <alignment horizontal="center" vertical="center"/>
      <protection locked="0"/>
    </xf>
    <xf numFmtId="1" fontId="10" fillId="5" borderId="32" xfId="0" applyNumberFormat="1" applyFont="1" applyFill="1" applyBorder="1" applyAlignment="1" applyProtection="1">
      <alignment horizontal="center" vertical="center"/>
      <protection locked="0"/>
    </xf>
    <xf numFmtId="1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 applyProtection="1">
      <alignment horizontal="center"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64" fontId="2" fillId="4" borderId="20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1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2" xfId="0" applyNumberFormat="1" applyFont="1" applyFill="1" applyBorder="1" applyAlignment="1">
      <alignment horizontal="center" vertical="center"/>
    </xf>
    <xf numFmtId="1" fontId="10" fillId="5" borderId="33" xfId="0" applyNumberFormat="1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  <protection locked="0"/>
    </xf>
    <xf numFmtId="0" fontId="10" fillId="4" borderId="33" xfId="0" applyFont="1" applyFill="1" applyBorder="1" applyAlignment="1" applyProtection="1">
      <alignment horizontal="center" vertical="center" wrapText="1"/>
      <protection locked="0"/>
    </xf>
    <xf numFmtId="1" fontId="2" fillId="5" borderId="36" xfId="0" applyNumberFormat="1" applyFont="1" applyFill="1" applyBorder="1" applyAlignment="1" applyProtection="1">
      <alignment horizontal="center" vertical="center"/>
      <protection locked="0"/>
    </xf>
    <xf numFmtId="1" fontId="2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4" borderId="37" xfId="0" applyFont="1" applyFill="1" applyBorder="1" applyAlignment="1" applyProtection="1">
      <alignment horizontal="center" vertical="center" wrapText="1"/>
      <protection locked="0"/>
    </xf>
    <xf numFmtId="1" fontId="10" fillId="4" borderId="32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33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10" fillId="4" borderId="28" xfId="0" applyFont="1" applyFill="1" applyBorder="1" applyAlignment="1" applyProtection="1">
      <alignment horizontal="center" vertical="center" wrapText="1"/>
      <protection locked="0"/>
    </xf>
    <xf numFmtId="0" fontId="10" fillId="5" borderId="31" xfId="0" applyFont="1" applyFill="1" applyBorder="1" applyAlignment="1" applyProtection="1">
      <alignment horizontal="center" vertical="center" wrapText="1"/>
      <protection locked="0"/>
    </xf>
    <xf numFmtId="0" fontId="10" fillId="5" borderId="3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 vertical="center" textRotation="90"/>
    </xf>
    <xf numFmtId="49" fontId="4" fillId="2" borderId="12" xfId="0" applyNumberFormat="1" applyFont="1" applyFill="1" applyBorder="1" applyAlignment="1">
      <alignment horizontal="center" vertical="center" wrapText="1"/>
    </xf>
    <xf numFmtId="49" fontId="8" fillId="9" borderId="11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3" fillId="8" borderId="14" xfId="0" applyNumberFormat="1" applyFont="1" applyFill="1" applyBorder="1" applyAlignment="1">
      <alignment horizontal="center" vertical="center" wrapText="1"/>
    </xf>
    <xf numFmtId="49" fontId="3" fillId="10" borderId="14" xfId="0" applyNumberFormat="1" applyFont="1" applyFill="1" applyBorder="1" applyAlignment="1">
      <alignment horizontal="center" vertical="center" wrapText="1"/>
    </xf>
    <xf numFmtId="49" fontId="3" fillId="14" borderId="11" xfId="0" applyNumberFormat="1" applyFont="1" applyFill="1" applyBorder="1" applyAlignment="1">
      <alignment horizontal="center" vertical="center" wrapText="1"/>
    </xf>
    <xf numFmtId="49" fontId="5" fillId="6" borderId="11" xfId="0" applyNumberFormat="1" applyFont="1" applyFill="1" applyBorder="1" applyAlignment="1">
      <alignment horizontal="center" vertical="center" wrapText="1"/>
    </xf>
    <xf numFmtId="49" fontId="5" fillId="7" borderId="13" xfId="0" applyNumberFormat="1" applyFont="1" applyFill="1" applyBorder="1" applyAlignment="1">
      <alignment horizontal="center" vertical="center" wrapText="1"/>
    </xf>
    <xf numFmtId="49" fontId="8" fillId="12" borderId="13" xfId="0" applyNumberFormat="1" applyFont="1" applyFill="1" applyBorder="1" applyAlignment="1">
      <alignment horizontal="center" vertical="center" wrapText="1"/>
    </xf>
    <xf numFmtId="49" fontId="8" fillId="11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6" borderId="4" xfId="0" applyFill="1" applyBorder="1"/>
    <xf numFmtId="49" fontId="5" fillId="13" borderId="12" xfId="0" applyNumberFormat="1" applyFont="1" applyFill="1" applyBorder="1" applyAlignment="1">
      <alignment horizontal="center" vertical="center" wrapText="1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5" borderId="34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right"/>
    </xf>
    <xf numFmtId="0" fontId="0" fillId="6" borderId="0" xfId="0" applyFill="1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EF1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14006</xdr:colOff>
      <xdr:row>32</xdr:row>
      <xdr:rowOff>17368</xdr:rowOff>
    </xdr:from>
    <xdr:to>
      <xdr:col>1</xdr:col>
      <xdr:colOff>1173256</xdr:colOff>
      <xdr:row>33</xdr:row>
      <xdr:rowOff>33618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830" y="13520456"/>
          <a:ext cx="1159250" cy="1159250"/>
        </a:xfrm>
        <a:prstGeom prst="rect">
          <a:avLst/>
        </a:prstGeom>
      </xdr:spPr>
    </xdr:pic>
    <xdr:clientData/>
  </xdr:twoCellAnchor>
  <xdr:twoCellAnchor>
    <xdr:from>
      <xdr:col>1</xdr:col>
      <xdr:colOff>8885</xdr:colOff>
      <xdr:row>37</xdr:row>
      <xdr:rowOff>32657</xdr:rowOff>
    </xdr:from>
    <xdr:to>
      <xdr:col>1</xdr:col>
      <xdr:colOff>1198281</xdr:colOff>
      <xdr:row>38</xdr:row>
      <xdr:rowOff>78441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09" y="18107745"/>
          <a:ext cx="1189396" cy="1188784"/>
        </a:xfrm>
        <a:prstGeom prst="rect">
          <a:avLst/>
        </a:prstGeom>
      </xdr:spPr>
    </xdr:pic>
    <xdr:clientData/>
  </xdr:twoCellAnchor>
  <xdr:twoCellAnchor>
    <xdr:from>
      <xdr:col>1</xdr:col>
      <xdr:colOff>7086</xdr:colOff>
      <xdr:row>38</xdr:row>
      <xdr:rowOff>11066</xdr:rowOff>
    </xdr:from>
    <xdr:to>
      <xdr:col>1</xdr:col>
      <xdr:colOff>1186279</xdr:colOff>
      <xdr:row>39</xdr:row>
      <xdr:rowOff>44824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10" y="19229154"/>
          <a:ext cx="1179193" cy="1176758"/>
        </a:xfrm>
        <a:prstGeom prst="rect">
          <a:avLst/>
        </a:prstGeom>
      </xdr:spPr>
    </xdr:pic>
    <xdr:clientData/>
  </xdr:twoCellAnchor>
  <xdr:twoCellAnchor>
    <xdr:from>
      <xdr:col>1</xdr:col>
      <xdr:colOff>12203</xdr:colOff>
      <xdr:row>39</xdr:row>
      <xdr:rowOff>17206</xdr:rowOff>
    </xdr:from>
    <xdr:to>
      <xdr:col>1</xdr:col>
      <xdr:colOff>1185243</xdr:colOff>
      <xdr:row>40</xdr:row>
      <xdr:rowOff>44824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27" y="20378294"/>
          <a:ext cx="1173040" cy="1170618"/>
        </a:xfrm>
        <a:prstGeom prst="rect">
          <a:avLst/>
        </a:prstGeom>
      </xdr:spPr>
    </xdr:pic>
    <xdr:clientData/>
  </xdr:twoCellAnchor>
  <xdr:twoCellAnchor>
    <xdr:from>
      <xdr:col>1</xdr:col>
      <xdr:colOff>11206</xdr:colOff>
      <xdr:row>40</xdr:row>
      <xdr:rowOff>22412</xdr:rowOff>
    </xdr:from>
    <xdr:to>
      <xdr:col>1</xdr:col>
      <xdr:colOff>1165412</xdr:colOff>
      <xdr:row>41</xdr:row>
      <xdr:rowOff>33618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1526500"/>
          <a:ext cx="1154206" cy="1154206"/>
        </a:xfrm>
        <a:prstGeom prst="rect">
          <a:avLst/>
        </a:prstGeom>
      </xdr:spPr>
    </xdr:pic>
    <xdr:clientData/>
  </xdr:twoCellAnchor>
  <xdr:twoCellAnchor>
    <xdr:from>
      <xdr:col>1</xdr:col>
      <xdr:colOff>15529</xdr:colOff>
      <xdr:row>41</xdr:row>
      <xdr:rowOff>37941</xdr:rowOff>
    </xdr:from>
    <xdr:to>
      <xdr:col>1</xdr:col>
      <xdr:colOff>1176616</xdr:colOff>
      <xdr:row>42</xdr:row>
      <xdr:rowOff>56028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53" y="22685029"/>
          <a:ext cx="1161087" cy="1161087"/>
        </a:xfrm>
        <a:prstGeom prst="rect">
          <a:avLst/>
        </a:prstGeom>
      </xdr:spPr>
    </xdr:pic>
    <xdr:clientData/>
  </xdr:twoCellAnchor>
  <xdr:twoCellAnchor editAs="oneCell">
    <xdr:from>
      <xdr:col>1</xdr:col>
      <xdr:colOff>8647</xdr:colOff>
      <xdr:row>42</xdr:row>
      <xdr:rowOff>8647</xdr:rowOff>
    </xdr:from>
    <xdr:to>
      <xdr:col>1</xdr:col>
      <xdr:colOff>1154206</xdr:colOff>
      <xdr:row>43</xdr:row>
      <xdr:rowOff>11206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471" y="23798735"/>
          <a:ext cx="1145559" cy="1145559"/>
        </a:xfrm>
        <a:prstGeom prst="rect">
          <a:avLst/>
        </a:prstGeom>
      </xdr:spPr>
    </xdr:pic>
    <xdr:clientData/>
  </xdr:twoCellAnchor>
  <xdr:twoCellAnchor>
    <xdr:from>
      <xdr:col>1</xdr:col>
      <xdr:colOff>11205</xdr:colOff>
      <xdr:row>43</xdr:row>
      <xdr:rowOff>11206</xdr:rowOff>
    </xdr:from>
    <xdr:to>
      <xdr:col>1</xdr:col>
      <xdr:colOff>1176617</xdr:colOff>
      <xdr:row>44</xdr:row>
      <xdr:rowOff>33618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24944294"/>
          <a:ext cx="1165412" cy="1165412"/>
        </a:xfrm>
        <a:prstGeom prst="rect">
          <a:avLst/>
        </a:prstGeom>
      </xdr:spPr>
    </xdr:pic>
    <xdr:clientData/>
  </xdr:twoCellAnchor>
  <xdr:twoCellAnchor>
    <xdr:from>
      <xdr:col>1</xdr:col>
      <xdr:colOff>22413</xdr:colOff>
      <xdr:row>0</xdr:row>
      <xdr:rowOff>11404</xdr:rowOff>
    </xdr:from>
    <xdr:to>
      <xdr:col>2</xdr:col>
      <xdr:colOff>1131794</xdr:colOff>
      <xdr:row>4</xdr:row>
      <xdr:rowOff>16673</xdr:rowOff>
    </xdr:to>
    <xdr:pic>
      <xdr:nvPicPr>
        <xdr:cNvPr id="13" name="Slika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7" y="11404"/>
          <a:ext cx="2375645" cy="856916"/>
        </a:xfrm>
        <a:prstGeom prst="rect">
          <a:avLst/>
        </a:prstGeom>
      </xdr:spPr>
    </xdr:pic>
    <xdr:clientData/>
  </xdr:twoCellAnchor>
  <xdr:twoCellAnchor>
    <xdr:from>
      <xdr:col>1</xdr:col>
      <xdr:colOff>15529</xdr:colOff>
      <xdr:row>44</xdr:row>
      <xdr:rowOff>15530</xdr:rowOff>
    </xdr:from>
    <xdr:to>
      <xdr:col>1</xdr:col>
      <xdr:colOff>1165411</xdr:colOff>
      <xdr:row>45</xdr:row>
      <xdr:rowOff>22412</xdr:rowOff>
    </xdr:to>
    <xdr:pic>
      <xdr:nvPicPr>
        <xdr:cNvPr id="14" name="Slika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53" y="26091618"/>
          <a:ext cx="1149882" cy="114988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45</xdr:row>
      <xdr:rowOff>11206</xdr:rowOff>
    </xdr:from>
    <xdr:to>
      <xdr:col>1</xdr:col>
      <xdr:colOff>1154205</xdr:colOff>
      <xdr:row>46</xdr:row>
      <xdr:rowOff>11205</xdr:rowOff>
    </xdr:to>
    <xdr:pic>
      <xdr:nvPicPr>
        <xdr:cNvPr id="12" name="Slika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7230294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</xdr:colOff>
      <xdr:row>47</xdr:row>
      <xdr:rowOff>11206</xdr:rowOff>
    </xdr:from>
    <xdr:to>
      <xdr:col>1</xdr:col>
      <xdr:colOff>1142999</xdr:colOff>
      <xdr:row>48</xdr:row>
      <xdr:rowOff>0</xdr:rowOff>
    </xdr:to>
    <xdr:pic>
      <xdr:nvPicPr>
        <xdr:cNvPr id="15" name="Slika 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29516294"/>
          <a:ext cx="1131794" cy="113179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46</xdr:row>
      <xdr:rowOff>11206</xdr:rowOff>
    </xdr:from>
    <xdr:to>
      <xdr:col>1</xdr:col>
      <xdr:colOff>1154206</xdr:colOff>
      <xdr:row>47</xdr:row>
      <xdr:rowOff>11206</xdr:rowOff>
    </xdr:to>
    <xdr:pic>
      <xdr:nvPicPr>
        <xdr:cNvPr id="17" name="Slika 1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837329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48</xdr:row>
      <xdr:rowOff>0</xdr:rowOff>
    </xdr:from>
    <xdr:to>
      <xdr:col>1</xdr:col>
      <xdr:colOff>1154206</xdr:colOff>
      <xdr:row>49</xdr:row>
      <xdr:rowOff>0</xdr:rowOff>
    </xdr:to>
    <xdr:pic>
      <xdr:nvPicPr>
        <xdr:cNvPr id="18" name="Slika 1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30648088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</xdr:colOff>
      <xdr:row>33</xdr:row>
      <xdr:rowOff>11206</xdr:rowOff>
    </xdr:from>
    <xdr:to>
      <xdr:col>1</xdr:col>
      <xdr:colOff>1176617</xdr:colOff>
      <xdr:row>34</xdr:row>
      <xdr:rowOff>33618</xdr:rowOff>
    </xdr:to>
    <xdr:pic>
      <xdr:nvPicPr>
        <xdr:cNvPr id="11" name="Slika 1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14657294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1143000</xdr:colOff>
      <xdr:row>8</xdr:row>
      <xdr:rowOff>0</xdr:rowOff>
    </xdr:to>
    <xdr:pic>
      <xdr:nvPicPr>
        <xdr:cNvPr id="16" name="Slika 1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140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1143000</xdr:colOff>
      <xdr:row>19</xdr:row>
      <xdr:rowOff>0</xdr:rowOff>
    </xdr:to>
    <xdr:pic>
      <xdr:nvPicPr>
        <xdr:cNvPr id="22" name="Slika 2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4426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1143000</xdr:colOff>
      <xdr:row>20</xdr:row>
      <xdr:rowOff>0</xdr:rowOff>
    </xdr:to>
    <xdr:pic>
      <xdr:nvPicPr>
        <xdr:cNvPr id="23" name="Slika 2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5569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1143000</xdr:colOff>
      <xdr:row>23</xdr:row>
      <xdr:rowOff>0</xdr:rowOff>
    </xdr:to>
    <xdr:pic>
      <xdr:nvPicPr>
        <xdr:cNvPr id="24" name="Slika 23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6712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1143000</xdr:colOff>
      <xdr:row>16</xdr:row>
      <xdr:rowOff>0</xdr:rowOff>
    </xdr:to>
    <xdr:pic>
      <xdr:nvPicPr>
        <xdr:cNvPr id="20" name="Slika 1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4426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1154205</xdr:colOff>
      <xdr:row>17</xdr:row>
      <xdr:rowOff>11205</xdr:rowOff>
    </xdr:to>
    <xdr:pic>
      <xdr:nvPicPr>
        <xdr:cNvPr id="25" name="Slika 2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5569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1143000</xdr:colOff>
      <xdr:row>15</xdr:row>
      <xdr:rowOff>0</xdr:rowOff>
    </xdr:to>
    <xdr:pic>
      <xdr:nvPicPr>
        <xdr:cNvPr id="28" name="Slika 2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283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1</xdr:col>
      <xdr:colOff>1143001</xdr:colOff>
      <xdr:row>24</xdr:row>
      <xdr:rowOff>1</xdr:rowOff>
    </xdr:to>
    <xdr:pic>
      <xdr:nvPicPr>
        <xdr:cNvPr id="29" name="Slika 2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5" y="10141325"/>
          <a:ext cx="1143000" cy="1143000"/>
        </a:xfrm>
        <a:prstGeom prst="rect">
          <a:avLst/>
        </a:prstGeom>
      </xdr:spPr>
    </xdr:pic>
    <xdr:clientData/>
  </xdr:twoCellAnchor>
  <xdr:oneCellAnchor>
    <xdr:from>
      <xdr:col>1</xdr:col>
      <xdr:colOff>11206</xdr:colOff>
      <xdr:row>49</xdr:row>
      <xdr:rowOff>0</xdr:rowOff>
    </xdr:from>
    <xdr:ext cx="1142999" cy="1142999"/>
    <xdr:pic>
      <xdr:nvPicPr>
        <xdr:cNvPr id="30" name="Slika 29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31791088"/>
          <a:ext cx="1142999" cy="114299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1</xdr:col>
      <xdr:colOff>1210235</xdr:colOff>
      <xdr:row>35</xdr:row>
      <xdr:rowOff>67235</xdr:rowOff>
    </xdr:to>
    <xdr:pic>
      <xdr:nvPicPr>
        <xdr:cNvPr id="31" name="Slika 30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5789088"/>
          <a:ext cx="1210235" cy="1210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1221441</xdr:colOff>
      <xdr:row>37</xdr:row>
      <xdr:rowOff>78441</xdr:rowOff>
    </xdr:to>
    <xdr:pic>
      <xdr:nvPicPr>
        <xdr:cNvPr id="32" name="Slika 3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6932088"/>
          <a:ext cx="1221441" cy="1221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1165412</xdr:colOff>
      <xdr:row>51</xdr:row>
      <xdr:rowOff>22412</xdr:rowOff>
    </xdr:to>
    <xdr:pic>
      <xdr:nvPicPr>
        <xdr:cNvPr id="33" name="Slika 3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2934088"/>
          <a:ext cx="1165412" cy="11654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1176618</xdr:colOff>
      <xdr:row>52</xdr:row>
      <xdr:rowOff>33618</xdr:rowOff>
    </xdr:to>
    <xdr:pic>
      <xdr:nvPicPr>
        <xdr:cNvPr id="34" name="Slika 33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4077088"/>
          <a:ext cx="1176618" cy="11766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1187823</xdr:colOff>
      <xdr:row>53</xdr:row>
      <xdr:rowOff>44823</xdr:rowOff>
    </xdr:to>
    <xdr:pic>
      <xdr:nvPicPr>
        <xdr:cNvPr id="35" name="Slika 34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5220088"/>
          <a:ext cx="1187823" cy="118782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52</xdr:row>
      <xdr:rowOff>1120588</xdr:rowOff>
    </xdr:from>
    <xdr:to>
      <xdr:col>1</xdr:col>
      <xdr:colOff>1165412</xdr:colOff>
      <xdr:row>53</xdr:row>
      <xdr:rowOff>1131794</xdr:rowOff>
    </xdr:to>
    <xdr:pic>
      <xdr:nvPicPr>
        <xdr:cNvPr id="36" name="Slika 35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36340676"/>
          <a:ext cx="1154206" cy="1154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1154205</xdr:colOff>
      <xdr:row>13</xdr:row>
      <xdr:rowOff>11205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3283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1199030</xdr:colOff>
      <xdr:row>36</xdr:row>
      <xdr:rowOff>56030</xdr:rowOff>
    </xdr:to>
    <xdr:pic>
      <xdr:nvPicPr>
        <xdr:cNvPr id="19" name="Slika 18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8075088"/>
          <a:ext cx="1199030" cy="1199030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8</xdr:row>
      <xdr:rowOff>-1</xdr:rowOff>
    </xdr:from>
    <xdr:to>
      <xdr:col>1</xdr:col>
      <xdr:colOff>1154204</xdr:colOff>
      <xdr:row>9</xdr:row>
      <xdr:rowOff>11204</xdr:rowOff>
    </xdr:to>
    <xdr:pic>
      <xdr:nvPicPr>
        <xdr:cNvPr id="21" name="Slika 20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3" y="3283323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1154205</xdr:colOff>
      <xdr:row>10</xdr:row>
      <xdr:rowOff>11205</xdr:rowOff>
    </xdr:to>
    <xdr:pic>
      <xdr:nvPicPr>
        <xdr:cNvPr id="27" name="Slika 26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4426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1154205</xdr:colOff>
      <xdr:row>11</xdr:row>
      <xdr:rowOff>11205</xdr:rowOff>
    </xdr:to>
    <xdr:pic>
      <xdr:nvPicPr>
        <xdr:cNvPr id="37" name="Slika 36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5569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1165411</xdr:colOff>
      <xdr:row>12</xdr:row>
      <xdr:rowOff>22411</xdr:rowOff>
    </xdr:to>
    <xdr:pic>
      <xdr:nvPicPr>
        <xdr:cNvPr id="38" name="Slika 3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6712324"/>
          <a:ext cx="1165411" cy="11654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1154205</xdr:colOff>
      <xdr:row>18</xdr:row>
      <xdr:rowOff>11205</xdr:rowOff>
    </xdr:to>
    <xdr:pic>
      <xdr:nvPicPr>
        <xdr:cNvPr id="39" name="Slika 38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2427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1154205</xdr:colOff>
      <xdr:row>21</xdr:row>
      <xdr:rowOff>11205</xdr:rowOff>
    </xdr:to>
    <xdr:pic>
      <xdr:nvPicPr>
        <xdr:cNvPr id="40" name="Slika 39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5856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1165411</xdr:colOff>
      <xdr:row>22</xdr:row>
      <xdr:rowOff>22411</xdr:rowOff>
    </xdr:to>
    <xdr:pic>
      <xdr:nvPicPr>
        <xdr:cNvPr id="41" name="Slika 40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16999324"/>
          <a:ext cx="1165411" cy="11654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1143000</xdr:colOff>
      <xdr:row>25</xdr:row>
      <xdr:rowOff>0</xdr:rowOff>
    </xdr:to>
    <xdr:pic>
      <xdr:nvPicPr>
        <xdr:cNvPr id="42" name="Slika 41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0428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1154205</xdr:colOff>
      <xdr:row>26</xdr:row>
      <xdr:rowOff>11205</xdr:rowOff>
    </xdr:to>
    <xdr:pic>
      <xdr:nvPicPr>
        <xdr:cNvPr id="43" name="Slika 42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1571324"/>
          <a:ext cx="1154205" cy="115420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26</xdr:row>
      <xdr:rowOff>0</xdr:rowOff>
    </xdr:from>
    <xdr:ext cx="1143000" cy="1143000"/>
    <xdr:pic>
      <xdr:nvPicPr>
        <xdr:cNvPr id="44" name="Slika 43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8429324"/>
          <a:ext cx="11430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13</xdr:row>
      <xdr:rowOff>0</xdr:rowOff>
    </xdr:from>
    <xdr:to>
      <xdr:col>1</xdr:col>
      <xdr:colOff>1154205</xdr:colOff>
      <xdr:row>14</xdr:row>
      <xdr:rowOff>11205</xdr:rowOff>
    </xdr:to>
    <xdr:pic>
      <xdr:nvPicPr>
        <xdr:cNvPr id="45" name="Slika 44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8998324"/>
          <a:ext cx="1154205" cy="1154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1143000</xdr:colOff>
      <xdr:row>28</xdr:row>
      <xdr:rowOff>0</xdr:rowOff>
    </xdr:to>
    <xdr:pic>
      <xdr:nvPicPr>
        <xdr:cNvPr id="46" name="Slika 45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5000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1143000</xdr:colOff>
      <xdr:row>29</xdr:row>
      <xdr:rowOff>0</xdr:rowOff>
    </xdr:to>
    <xdr:pic>
      <xdr:nvPicPr>
        <xdr:cNvPr id="47" name="Slika 46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614332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1143000</xdr:colOff>
      <xdr:row>30</xdr:row>
      <xdr:rowOff>0</xdr:rowOff>
    </xdr:to>
    <xdr:pic>
      <xdr:nvPicPr>
        <xdr:cNvPr id="48" name="Slika 4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27286324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8"/>
  <sheetViews>
    <sheetView tabSelected="1" zoomScale="85" zoomScaleNormal="85" workbookViewId="0">
      <pane ySplit="6" topLeftCell="A7" activePane="bottomLeft" state="frozenSplit"/>
      <selection pane="bottomLeft" activeCell="L86" sqref="L85:L86"/>
    </sheetView>
  </sheetViews>
  <sheetFormatPr defaultRowHeight="90" customHeight="1" x14ac:dyDescent="0.25"/>
  <cols>
    <col min="1" max="1" width="6.42578125" style="2" customWidth="1"/>
    <col min="2" max="2" width="19" style="2" customWidth="1"/>
    <col min="3" max="3" width="26.7109375" style="2" customWidth="1"/>
    <col min="4" max="4" width="20.28515625" style="2" customWidth="1"/>
    <col min="5" max="5" width="17.28515625" style="2" customWidth="1"/>
    <col min="6" max="6" width="22.28515625" style="2" customWidth="1"/>
    <col min="7" max="16" width="14.7109375" style="2" customWidth="1"/>
    <col min="17" max="17" width="14.7109375" style="15" customWidth="1"/>
    <col min="18" max="18" width="10.85546875" style="15" customWidth="1"/>
    <col min="19" max="19" width="15.7109375" style="15" customWidth="1"/>
    <col min="20" max="26" width="9.140625" style="15"/>
    <col min="27" max="16384" width="9.140625" style="2"/>
  </cols>
  <sheetData>
    <row r="1" spans="1:30" ht="16.5" customHeight="1" x14ac:dyDescent="0.3">
      <c r="A1" s="15"/>
      <c r="B1" s="140"/>
      <c r="C1" s="140"/>
      <c r="D1" s="140"/>
      <c r="E1" s="15"/>
      <c r="F1" s="139" t="s">
        <v>20</v>
      </c>
      <c r="G1" s="139"/>
      <c r="H1" s="19">
        <v>35</v>
      </c>
      <c r="I1" s="20"/>
      <c r="J1" s="139" t="s">
        <v>21</v>
      </c>
      <c r="K1" s="139"/>
      <c r="L1" s="21">
        <f>SUM(R8:R30)+SUM(R33:R54)</f>
        <v>0</v>
      </c>
      <c r="M1" s="21"/>
      <c r="N1" s="21"/>
      <c r="O1" s="21"/>
      <c r="P1" s="15"/>
    </row>
    <row r="2" spans="1:30" ht="16.5" customHeight="1" x14ac:dyDescent="0.3">
      <c r="A2" s="15"/>
      <c r="B2" s="140"/>
      <c r="C2" s="140"/>
      <c r="D2" s="140"/>
      <c r="E2" s="15"/>
      <c r="F2" s="139" t="s">
        <v>16</v>
      </c>
      <c r="G2" s="139"/>
      <c r="H2" s="22">
        <f>SUM(S8:S30)+SUM(S33:S54)</f>
        <v>0</v>
      </c>
      <c r="I2" s="20"/>
      <c r="J2" s="139" t="s">
        <v>17</v>
      </c>
      <c r="K2" s="139"/>
      <c r="L2" s="19">
        <f>Weight!E47</f>
        <v>0</v>
      </c>
      <c r="M2" s="19"/>
      <c r="N2" s="19"/>
      <c r="O2" s="19"/>
      <c r="P2" s="15"/>
    </row>
    <row r="3" spans="1:30" ht="16.5" customHeight="1" x14ac:dyDescent="0.3">
      <c r="A3" s="15"/>
      <c r="B3" s="140"/>
      <c r="C3" s="140"/>
      <c r="D3" s="140"/>
      <c r="E3" s="15"/>
      <c r="F3" s="139" t="s">
        <v>19</v>
      </c>
      <c r="G3" s="139"/>
      <c r="H3" s="22">
        <f>0.22*H2</f>
        <v>0</v>
      </c>
      <c r="I3" s="20"/>
      <c r="J3" s="20"/>
      <c r="K3" s="20"/>
      <c r="L3" s="20"/>
      <c r="M3" s="20"/>
      <c r="N3" s="20"/>
      <c r="O3" s="20"/>
      <c r="P3" s="15"/>
    </row>
    <row r="4" spans="1:30" ht="16.5" customHeight="1" x14ac:dyDescent="0.3">
      <c r="A4" s="15"/>
      <c r="B4" s="140"/>
      <c r="C4" s="140"/>
      <c r="D4" s="140"/>
      <c r="E4" s="15"/>
      <c r="F4" s="139" t="s">
        <v>18</v>
      </c>
      <c r="G4" s="139"/>
      <c r="H4" s="22">
        <f>1.22*H2</f>
        <v>0</v>
      </c>
      <c r="I4" s="20"/>
      <c r="J4" s="20"/>
      <c r="K4" s="20"/>
      <c r="L4" s="20"/>
      <c r="M4" s="20"/>
      <c r="N4" s="20"/>
      <c r="O4" s="20"/>
      <c r="P4" s="15"/>
    </row>
    <row r="5" spans="1:30" ht="16.5" customHeight="1" thickBot="1" x14ac:dyDescent="0.35">
      <c r="A5" s="15"/>
      <c r="B5" s="15"/>
      <c r="C5" s="15"/>
      <c r="D5" s="15"/>
      <c r="E5" s="15"/>
      <c r="F5" s="20"/>
      <c r="G5" s="20"/>
      <c r="H5" s="20"/>
      <c r="I5" s="20"/>
      <c r="J5" s="20"/>
      <c r="K5" s="20"/>
      <c r="L5" s="20"/>
      <c r="M5" s="20"/>
      <c r="N5" s="20"/>
      <c r="O5" s="20"/>
      <c r="P5" s="15"/>
    </row>
    <row r="6" spans="1:30" ht="42.75" customHeight="1" thickBot="1" x14ac:dyDescent="0.3">
      <c r="A6" s="15"/>
      <c r="B6" s="1"/>
      <c r="C6" s="130" t="s">
        <v>6</v>
      </c>
      <c r="D6" s="131" t="s">
        <v>5</v>
      </c>
      <c r="E6" s="132" t="s">
        <v>7</v>
      </c>
      <c r="F6" s="132" t="s">
        <v>8</v>
      </c>
      <c r="G6" s="120" t="s">
        <v>96</v>
      </c>
      <c r="H6" s="125" t="s">
        <v>97</v>
      </c>
      <c r="I6" s="126" t="s">
        <v>98</v>
      </c>
      <c r="J6" s="124" t="s">
        <v>99</v>
      </c>
      <c r="K6" s="123" t="s">
        <v>100</v>
      </c>
      <c r="L6" s="122" t="s">
        <v>101</v>
      </c>
      <c r="M6" s="127" t="s">
        <v>102</v>
      </c>
      <c r="N6" s="134" t="s">
        <v>103</v>
      </c>
      <c r="O6" s="121" t="s">
        <v>104</v>
      </c>
      <c r="P6" s="128" t="s">
        <v>105</v>
      </c>
      <c r="Q6" s="129" t="s">
        <v>106</v>
      </c>
      <c r="R6" s="27" t="s">
        <v>15</v>
      </c>
      <c r="S6" s="27" t="s">
        <v>14</v>
      </c>
      <c r="AA6" s="15"/>
      <c r="AB6" s="15"/>
      <c r="AC6" s="15"/>
      <c r="AD6" s="15"/>
    </row>
    <row r="7" spans="1:30" s="28" customFormat="1" ht="42.75" customHeight="1" thickBot="1" x14ac:dyDescent="0.3">
      <c r="B7" s="56" t="s">
        <v>30</v>
      </c>
      <c r="C7" s="30"/>
      <c r="D7" s="30"/>
      <c r="E7" s="31"/>
      <c r="F7" s="31"/>
      <c r="G7" s="50"/>
      <c r="H7" s="32"/>
      <c r="I7" s="33"/>
      <c r="J7" s="34"/>
      <c r="K7" s="34"/>
      <c r="L7" s="35"/>
      <c r="M7" s="35"/>
      <c r="N7" s="35"/>
      <c r="O7" s="35"/>
      <c r="P7" s="34"/>
      <c r="Q7" s="34"/>
      <c r="R7" s="30"/>
      <c r="S7" s="30"/>
    </row>
    <row r="8" spans="1:30" s="28" customFormat="1" ht="90" customHeight="1" thickBot="1" x14ac:dyDescent="0.3">
      <c r="B8" s="53"/>
      <c r="C8" s="11" t="s">
        <v>78</v>
      </c>
      <c r="D8" s="14" t="s">
        <v>33</v>
      </c>
      <c r="E8" s="12">
        <v>62.96</v>
      </c>
      <c r="F8" s="46">
        <f>E8*(1-(H1/100))</f>
        <v>40.923999999999999</v>
      </c>
      <c r="G8" s="67"/>
      <c r="H8" s="68"/>
      <c r="I8" s="68"/>
      <c r="J8" s="68"/>
      <c r="K8" s="69"/>
      <c r="L8" s="68"/>
      <c r="M8" s="68"/>
      <c r="N8" s="68"/>
      <c r="O8" s="68"/>
      <c r="P8" s="68"/>
      <c r="Q8" s="70"/>
      <c r="R8" s="51">
        <f>G8+H8+I8+J8+K8+L8+M8+N8+O8+P8+Q8</f>
        <v>0</v>
      </c>
      <c r="S8" s="52">
        <f>F8*R8</f>
        <v>0</v>
      </c>
    </row>
    <row r="9" spans="1:30" s="28" customFormat="1" ht="90" customHeight="1" thickBot="1" x14ac:dyDescent="0.3">
      <c r="B9" s="55"/>
      <c r="C9" s="8" t="s">
        <v>79</v>
      </c>
      <c r="D9" s="10" t="s">
        <v>80</v>
      </c>
      <c r="E9" s="9">
        <v>117.61</v>
      </c>
      <c r="F9" s="43">
        <f>E9*(1-(H1/100))</f>
        <v>76.4465</v>
      </c>
      <c r="G9" s="87"/>
      <c r="H9" s="88"/>
      <c r="I9" s="88"/>
      <c r="J9" s="88"/>
      <c r="K9" s="88"/>
      <c r="L9" s="88"/>
      <c r="M9" s="88"/>
      <c r="N9" s="88"/>
      <c r="O9" s="88"/>
      <c r="P9" s="88"/>
      <c r="Q9" s="99"/>
      <c r="R9" s="51">
        <f t="shared" ref="R9:R30" si="0">G9+H9+I9+J9+K9+L9+M9+N9+O9+P9+Q9</f>
        <v>0</v>
      </c>
      <c r="S9" s="52">
        <f t="shared" ref="S9:S30" si="1">F9*R9</f>
        <v>0</v>
      </c>
    </row>
    <row r="10" spans="1:30" s="28" customFormat="1" ht="90" customHeight="1" thickBot="1" x14ac:dyDescent="0.3">
      <c r="B10" s="54"/>
      <c r="C10" s="4" t="s">
        <v>81</v>
      </c>
      <c r="D10" s="7" t="s">
        <v>82</v>
      </c>
      <c r="E10" s="5">
        <v>212.65</v>
      </c>
      <c r="F10" s="24">
        <f>E10*(1-(H1/100))</f>
        <v>138.2225</v>
      </c>
      <c r="G10" s="107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R10" s="51">
        <f t="shared" si="0"/>
        <v>0</v>
      </c>
      <c r="S10" s="52">
        <f t="shared" si="1"/>
        <v>0</v>
      </c>
    </row>
    <row r="11" spans="1:30" s="28" customFormat="1" ht="90" customHeight="1" thickBot="1" x14ac:dyDescent="0.3">
      <c r="A11" s="119"/>
      <c r="B11" s="55"/>
      <c r="C11" s="8" t="s">
        <v>83</v>
      </c>
      <c r="D11" s="10" t="s">
        <v>85</v>
      </c>
      <c r="E11" s="9">
        <v>200.77</v>
      </c>
      <c r="F11" s="43">
        <f>E11*(1-(H1/100))</f>
        <v>130.50050000000002</v>
      </c>
      <c r="G11" s="87"/>
      <c r="H11" s="88"/>
      <c r="I11" s="88"/>
      <c r="J11" s="88"/>
      <c r="K11" s="88"/>
      <c r="L11" s="88"/>
      <c r="M11" s="88"/>
      <c r="N11" s="88"/>
      <c r="O11" s="88"/>
      <c r="P11" s="88"/>
      <c r="Q11" s="99"/>
      <c r="R11" s="51">
        <f t="shared" si="0"/>
        <v>0</v>
      </c>
      <c r="S11" s="52">
        <f t="shared" si="1"/>
        <v>0</v>
      </c>
    </row>
    <row r="12" spans="1:30" s="28" customFormat="1" ht="90" customHeight="1" thickBot="1" x14ac:dyDescent="0.3">
      <c r="A12" s="119"/>
      <c r="B12" s="54"/>
      <c r="C12" s="4" t="s">
        <v>84</v>
      </c>
      <c r="D12" s="7" t="s">
        <v>86</v>
      </c>
      <c r="E12" s="5">
        <v>272.05</v>
      </c>
      <c r="F12" s="24">
        <f>E12*(1-(H1/100))</f>
        <v>176.83250000000001</v>
      </c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9"/>
      <c r="R12" s="51">
        <f t="shared" si="0"/>
        <v>0</v>
      </c>
      <c r="S12" s="52">
        <f t="shared" si="1"/>
        <v>0</v>
      </c>
    </row>
    <row r="13" spans="1:30" s="28" customFormat="1" ht="90" customHeight="1" thickBot="1" x14ac:dyDescent="0.3">
      <c r="B13" s="55"/>
      <c r="C13" s="8" t="s">
        <v>74</v>
      </c>
      <c r="D13" s="10" t="s">
        <v>75</v>
      </c>
      <c r="E13" s="9">
        <v>177.01</v>
      </c>
      <c r="F13" s="43">
        <f>E13*(1-(H1/100))</f>
        <v>115.0565</v>
      </c>
      <c r="G13" s="87"/>
      <c r="H13" s="88"/>
      <c r="I13" s="88"/>
      <c r="J13" s="88"/>
      <c r="K13" s="88"/>
      <c r="L13" s="88"/>
      <c r="M13" s="88"/>
      <c r="N13" s="88"/>
      <c r="O13" s="88"/>
      <c r="P13" s="88"/>
      <c r="Q13" s="99"/>
      <c r="R13" s="51">
        <f t="shared" si="0"/>
        <v>0</v>
      </c>
      <c r="S13" s="52">
        <f t="shared" si="1"/>
        <v>0</v>
      </c>
    </row>
    <row r="14" spans="1:30" s="28" customFormat="1" ht="90" customHeight="1" thickBot="1" x14ac:dyDescent="0.3">
      <c r="B14" s="54"/>
      <c r="C14" s="4" t="s">
        <v>113</v>
      </c>
      <c r="D14" s="138" t="s">
        <v>114</v>
      </c>
      <c r="E14" s="5">
        <v>279.72000000000003</v>
      </c>
      <c r="F14" s="24">
        <f>E14*(1-(H1/100))</f>
        <v>181.81800000000001</v>
      </c>
      <c r="G14" s="107"/>
      <c r="H14" s="108"/>
      <c r="I14" s="108"/>
      <c r="J14" s="108"/>
      <c r="K14" s="108"/>
      <c r="L14" s="108"/>
      <c r="M14" s="108"/>
      <c r="N14" s="108"/>
      <c r="O14" s="108"/>
      <c r="P14" s="108"/>
      <c r="Q14" s="109"/>
      <c r="R14" s="51">
        <f t="shared" si="0"/>
        <v>0</v>
      </c>
      <c r="S14" s="52">
        <f t="shared" si="1"/>
        <v>0</v>
      </c>
    </row>
    <row r="15" spans="1:30" s="28" customFormat="1" ht="90" customHeight="1" thickBot="1" x14ac:dyDescent="0.3">
      <c r="B15" s="55"/>
      <c r="C15" s="8" t="s">
        <v>53</v>
      </c>
      <c r="D15" s="10" t="s">
        <v>34</v>
      </c>
      <c r="E15" s="57">
        <v>117.61</v>
      </c>
      <c r="F15" s="43">
        <f>E15*(1-(H1/100))</f>
        <v>76.4465</v>
      </c>
      <c r="G15" s="77"/>
      <c r="H15" s="85"/>
      <c r="I15" s="71"/>
      <c r="J15" s="71"/>
      <c r="K15" s="71"/>
      <c r="L15" s="71"/>
      <c r="M15" s="71"/>
      <c r="N15" s="71"/>
      <c r="O15" s="71"/>
      <c r="P15" s="71"/>
      <c r="Q15" s="89"/>
      <c r="R15" s="51">
        <f t="shared" si="0"/>
        <v>0</v>
      </c>
      <c r="S15" s="52">
        <f t="shared" si="1"/>
        <v>0</v>
      </c>
    </row>
    <row r="16" spans="1:30" s="28" customFormat="1" ht="90" customHeight="1" thickBot="1" x14ac:dyDescent="0.3">
      <c r="B16" s="54"/>
      <c r="C16" s="4" t="s">
        <v>57</v>
      </c>
      <c r="D16" s="7" t="s">
        <v>34</v>
      </c>
      <c r="E16" s="58">
        <v>117.61</v>
      </c>
      <c r="F16" s="24">
        <f>E16*(1-(H1/100))</f>
        <v>76.4465</v>
      </c>
      <c r="G16" s="79"/>
      <c r="H16" s="73"/>
      <c r="I16" s="75"/>
      <c r="J16" s="75"/>
      <c r="K16" s="75"/>
      <c r="L16" s="75"/>
      <c r="M16" s="75"/>
      <c r="N16" s="75"/>
      <c r="O16" s="75"/>
      <c r="P16" s="75"/>
      <c r="Q16" s="102"/>
      <c r="R16" s="51">
        <f t="shared" si="0"/>
        <v>0</v>
      </c>
      <c r="S16" s="52">
        <f t="shared" si="1"/>
        <v>0</v>
      </c>
    </row>
    <row r="17" spans="1:19" s="28" customFormat="1" ht="90" customHeight="1" thickBot="1" x14ac:dyDescent="0.3">
      <c r="B17" s="55"/>
      <c r="C17" s="8" t="s">
        <v>58</v>
      </c>
      <c r="D17" s="10" t="s">
        <v>59</v>
      </c>
      <c r="E17" s="57">
        <v>225.72000000000006</v>
      </c>
      <c r="F17" s="43">
        <f>E17*(1-(H1/100))</f>
        <v>146.71800000000005</v>
      </c>
      <c r="G17" s="105"/>
      <c r="H17" s="85"/>
      <c r="I17" s="71"/>
      <c r="J17" s="71"/>
      <c r="K17" s="71"/>
      <c r="L17" s="71"/>
      <c r="M17" s="71"/>
      <c r="N17" s="71"/>
      <c r="O17" s="71"/>
      <c r="P17" s="71"/>
      <c r="Q17" s="101"/>
      <c r="R17" s="51">
        <f t="shared" si="0"/>
        <v>0</v>
      </c>
      <c r="S17" s="52">
        <f t="shared" si="1"/>
        <v>0</v>
      </c>
    </row>
    <row r="18" spans="1:19" s="28" customFormat="1" ht="90" customHeight="1" thickBot="1" x14ac:dyDescent="0.3">
      <c r="A18" s="119"/>
      <c r="B18" s="54"/>
      <c r="C18" s="4" t="s">
        <v>87</v>
      </c>
      <c r="D18" s="7" t="s">
        <v>88</v>
      </c>
      <c r="E18" s="58">
        <v>272.05</v>
      </c>
      <c r="F18" s="24">
        <f>E18*(1-(H1/100))</f>
        <v>176.83250000000001</v>
      </c>
      <c r="G18" s="79"/>
      <c r="H18" s="73"/>
      <c r="I18" s="74"/>
      <c r="J18" s="75"/>
      <c r="K18" s="75"/>
      <c r="L18" s="76"/>
      <c r="M18" s="74"/>
      <c r="N18" s="74"/>
      <c r="O18" s="75"/>
      <c r="P18" s="75"/>
      <c r="Q18" s="102"/>
      <c r="R18" s="51">
        <f t="shared" si="0"/>
        <v>0</v>
      </c>
      <c r="S18" s="52">
        <f t="shared" si="1"/>
        <v>0</v>
      </c>
    </row>
    <row r="19" spans="1:19" s="28" customFormat="1" ht="90" customHeight="1" thickBot="1" x14ac:dyDescent="0.3">
      <c r="B19" s="55"/>
      <c r="C19" s="8" t="s">
        <v>54</v>
      </c>
      <c r="D19" s="10" t="s">
        <v>36</v>
      </c>
      <c r="E19" s="57">
        <v>177.01</v>
      </c>
      <c r="F19" s="43">
        <f>E19*(1-(H1/100))</f>
        <v>115.0565</v>
      </c>
      <c r="G19" s="136"/>
      <c r="H19" s="71"/>
      <c r="I19" s="78"/>
      <c r="J19" s="71"/>
      <c r="K19" s="71"/>
      <c r="L19" s="71"/>
      <c r="M19" s="72"/>
      <c r="N19" s="78"/>
      <c r="O19" s="71"/>
      <c r="P19" s="71"/>
      <c r="Q19" s="89"/>
      <c r="R19" s="51">
        <f t="shared" si="0"/>
        <v>0</v>
      </c>
      <c r="S19" s="52">
        <f t="shared" si="1"/>
        <v>0</v>
      </c>
    </row>
    <row r="20" spans="1:19" s="28" customFormat="1" ht="90" customHeight="1" thickBot="1" x14ac:dyDescent="0.3">
      <c r="B20" s="54"/>
      <c r="C20" s="4" t="s">
        <v>56</v>
      </c>
      <c r="D20" s="7" t="s">
        <v>35</v>
      </c>
      <c r="E20" s="58">
        <v>212.65</v>
      </c>
      <c r="F20" s="24">
        <f>E20*(1-(H1/100))</f>
        <v>138.2225</v>
      </c>
      <c r="G20" s="93"/>
      <c r="H20" s="75"/>
      <c r="I20" s="74"/>
      <c r="J20" s="74"/>
      <c r="K20" s="75"/>
      <c r="L20" s="75"/>
      <c r="M20" s="75"/>
      <c r="N20" s="75"/>
      <c r="O20" s="76"/>
      <c r="P20" s="75"/>
      <c r="Q20" s="100"/>
      <c r="R20" s="51">
        <f t="shared" si="0"/>
        <v>0</v>
      </c>
      <c r="S20" s="52">
        <f t="shared" si="1"/>
        <v>0</v>
      </c>
    </row>
    <row r="21" spans="1:19" s="28" customFormat="1" ht="90" customHeight="1" thickBot="1" x14ac:dyDescent="0.3">
      <c r="A21" s="119"/>
      <c r="B21" s="55"/>
      <c r="C21" s="8" t="s">
        <v>89</v>
      </c>
      <c r="D21" s="10" t="s">
        <v>92</v>
      </c>
      <c r="E21" s="57">
        <v>172.26000000000002</v>
      </c>
      <c r="F21" s="43">
        <f>E21*(1-(H1/100))</f>
        <v>111.96900000000002</v>
      </c>
      <c r="G21" s="117"/>
      <c r="H21" s="71"/>
      <c r="I21" s="78"/>
      <c r="J21" s="78"/>
      <c r="K21" s="71"/>
      <c r="L21" s="71"/>
      <c r="M21" s="71"/>
      <c r="N21" s="71"/>
      <c r="O21" s="72"/>
      <c r="P21" s="71"/>
      <c r="Q21" s="89"/>
      <c r="R21" s="51">
        <f t="shared" si="0"/>
        <v>0</v>
      </c>
      <c r="S21" s="52">
        <f t="shared" si="1"/>
        <v>0</v>
      </c>
    </row>
    <row r="22" spans="1:19" s="28" customFormat="1" ht="90" customHeight="1" thickBot="1" x14ac:dyDescent="0.3">
      <c r="A22" s="119"/>
      <c r="B22" s="54"/>
      <c r="C22" s="4" t="s">
        <v>90</v>
      </c>
      <c r="D22" s="7" t="s">
        <v>91</v>
      </c>
      <c r="E22" s="58">
        <v>212.65</v>
      </c>
      <c r="F22" s="24">
        <f>E22*(1-(H1/100))</f>
        <v>138.2225</v>
      </c>
      <c r="G22" s="93"/>
      <c r="H22" s="75"/>
      <c r="I22" s="74"/>
      <c r="J22" s="74"/>
      <c r="K22" s="75"/>
      <c r="L22" s="75"/>
      <c r="M22" s="75"/>
      <c r="N22" s="75"/>
      <c r="O22" s="76"/>
      <c r="P22" s="75"/>
      <c r="Q22" s="100"/>
      <c r="R22" s="51">
        <f t="shared" si="0"/>
        <v>0</v>
      </c>
      <c r="S22" s="52">
        <f t="shared" si="1"/>
        <v>0</v>
      </c>
    </row>
    <row r="23" spans="1:19" s="28" customFormat="1" ht="90" customHeight="1" thickBot="1" x14ac:dyDescent="0.3">
      <c r="B23" s="55"/>
      <c r="C23" s="8" t="s">
        <v>60</v>
      </c>
      <c r="D23" s="10" t="s">
        <v>62</v>
      </c>
      <c r="E23" s="57">
        <v>212.65</v>
      </c>
      <c r="F23" s="43">
        <f>E23*(1-(H1/100))</f>
        <v>138.2225</v>
      </c>
      <c r="G23" s="77"/>
      <c r="H23" s="137"/>
      <c r="I23" s="78"/>
      <c r="J23" s="78"/>
      <c r="K23" s="71"/>
      <c r="L23" s="71"/>
      <c r="M23" s="71"/>
      <c r="N23" s="71"/>
      <c r="O23" s="72"/>
      <c r="P23" s="71"/>
      <c r="Q23" s="89"/>
      <c r="R23" s="51">
        <f t="shared" si="0"/>
        <v>0</v>
      </c>
      <c r="S23" s="52">
        <f t="shared" si="1"/>
        <v>0</v>
      </c>
    </row>
    <row r="24" spans="1:19" s="28" customFormat="1" ht="90" customHeight="1" thickBot="1" x14ac:dyDescent="0.3">
      <c r="B24" s="54"/>
      <c r="C24" s="4" t="s">
        <v>61</v>
      </c>
      <c r="D24" s="7" t="s">
        <v>63</v>
      </c>
      <c r="E24" s="58">
        <v>319.57</v>
      </c>
      <c r="F24" s="24">
        <f>E24*(1-(H1/100))</f>
        <v>207.72050000000002</v>
      </c>
      <c r="G24" s="93"/>
      <c r="H24" s="75"/>
      <c r="I24" s="75"/>
      <c r="J24" s="75"/>
      <c r="K24" s="75"/>
      <c r="L24" s="75"/>
      <c r="M24" s="75"/>
      <c r="N24" s="75"/>
      <c r="O24" s="75"/>
      <c r="P24" s="75"/>
      <c r="Q24" s="106"/>
      <c r="R24" s="51">
        <f t="shared" si="0"/>
        <v>0</v>
      </c>
      <c r="S24" s="52">
        <f t="shared" si="1"/>
        <v>0</v>
      </c>
    </row>
    <row r="25" spans="1:19" s="28" customFormat="1" ht="90" customHeight="1" thickBot="1" x14ac:dyDescent="0.3">
      <c r="A25" s="119"/>
      <c r="B25" s="55"/>
      <c r="C25" s="8" t="s">
        <v>93</v>
      </c>
      <c r="D25" s="10" t="s">
        <v>95</v>
      </c>
      <c r="E25" s="57">
        <v>295.81</v>
      </c>
      <c r="F25" s="43">
        <f>E25*(1-(H1/100))</f>
        <v>192.2765</v>
      </c>
      <c r="G25" s="77"/>
      <c r="H25" s="71"/>
      <c r="I25" s="71"/>
      <c r="J25" s="71"/>
      <c r="K25" s="71"/>
      <c r="L25" s="71"/>
      <c r="M25" s="71"/>
      <c r="N25" s="71"/>
      <c r="O25" s="71"/>
      <c r="P25" s="71"/>
      <c r="Q25" s="118"/>
      <c r="R25" s="51">
        <f t="shared" si="0"/>
        <v>0</v>
      </c>
      <c r="S25" s="52">
        <f t="shared" si="1"/>
        <v>0</v>
      </c>
    </row>
    <row r="26" spans="1:19" s="28" customFormat="1" ht="90" customHeight="1" thickBot="1" x14ac:dyDescent="0.3">
      <c r="A26" s="119"/>
      <c r="B26" s="54"/>
      <c r="C26" s="4" t="s">
        <v>94</v>
      </c>
      <c r="D26" s="7" t="s">
        <v>95</v>
      </c>
      <c r="E26" s="58">
        <v>295.81</v>
      </c>
      <c r="F26" s="24">
        <f>E26*(1-(H1/100))</f>
        <v>192.2765</v>
      </c>
      <c r="G26" s="92"/>
      <c r="H26" s="75"/>
      <c r="I26" s="75"/>
      <c r="J26" s="75"/>
      <c r="K26" s="75"/>
      <c r="L26" s="75"/>
      <c r="M26" s="75"/>
      <c r="N26" s="75"/>
      <c r="O26" s="75"/>
      <c r="P26" s="75"/>
      <c r="Q26" s="92"/>
      <c r="R26" s="51">
        <f t="shared" si="0"/>
        <v>0</v>
      </c>
      <c r="S26" s="52">
        <f t="shared" si="1"/>
        <v>0</v>
      </c>
    </row>
    <row r="27" spans="1:19" s="28" customFormat="1" ht="90" customHeight="1" thickBot="1" x14ac:dyDescent="0.3">
      <c r="B27" s="55"/>
      <c r="C27" s="8" t="s">
        <v>55</v>
      </c>
      <c r="D27" s="10" t="s">
        <v>32</v>
      </c>
      <c r="E27" s="57">
        <v>343.33</v>
      </c>
      <c r="F27" s="43">
        <f>E27*(1-(H1/100))</f>
        <v>223.1645</v>
      </c>
      <c r="G27" s="77"/>
      <c r="H27" s="71"/>
      <c r="I27" s="71"/>
      <c r="J27" s="71"/>
      <c r="K27" s="71"/>
      <c r="L27" s="71"/>
      <c r="M27" s="71"/>
      <c r="N27" s="71"/>
      <c r="O27" s="71"/>
      <c r="P27" s="71"/>
      <c r="Q27" s="118"/>
      <c r="R27" s="51">
        <f t="shared" si="0"/>
        <v>0</v>
      </c>
      <c r="S27" s="52">
        <f t="shared" si="1"/>
        <v>0</v>
      </c>
    </row>
    <row r="28" spans="1:19" s="28" customFormat="1" ht="90" customHeight="1" thickBot="1" x14ac:dyDescent="0.3">
      <c r="A28" s="119"/>
      <c r="B28" s="54"/>
      <c r="C28" s="4" t="s">
        <v>107</v>
      </c>
      <c r="D28" s="7" t="s">
        <v>110</v>
      </c>
      <c r="E28" s="58">
        <v>646.91999999999996</v>
      </c>
      <c r="F28" s="24">
        <f>E28*(1-(H1/100))</f>
        <v>420.49799999999999</v>
      </c>
      <c r="G28" s="92"/>
      <c r="H28" s="75"/>
      <c r="I28" s="75"/>
      <c r="J28" s="75"/>
      <c r="K28" s="75"/>
      <c r="L28" s="75"/>
      <c r="M28" s="75"/>
      <c r="N28" s="75"/>
      <c r="O28" s="75"/>
      <c r="P28" s="75"/>
      <c r="Q28" s="92"/>
      <c r="R28" s="51">
        <f t="shared" si="0"/>
        <v>0</v>
      </c>
      <c r="S28" s="52">
        <f t="shared" si="1"/>
        <v>0</v>
      </c>
    </row>
    <row r="29" spans="1:19" s="28" customFormat="1" ht="90" customHeight="1" thickBot="1" x14ac:dyDescent="0.3">
      <c r="A29" s="119"/>
      <c r="B29" s="55"/>
      <c r="C29" s="8" t="s">
        <v>108</v>
      </c>
      <c r="D29" s="10" t="s">
        <v>111</v>
      </c>
      <c r="E29" s="57">
        <v>538.92000000000007</v>
      </c>
      <c r="F29" s="43">
        <f>E29*(1-(H1/100))</f>
        <v>350.29800000000006</v>
      </c>
      <c r="G29" s="77"/>
      <c r="H29" s="71"/>
      <c r="I29" s="71"/>
      <c r="J29" s="71"/>
      <c r="K29" s="71"/>
      <c r="L29" s="71"/>
      <c r="M29" s="71"/>
      <c r="N29" s="71"/>
      <c r="O29" s="71"/>
      <c r="P29" s="71"/>
      <c r="Q29" s="118"/>
      <c r="R29" s="51">
        <f t="shared" si="0"/>
        <v>0</v>
      </c>
      <c r="S29" s="52">
        <f t="shared" si="1"/>
        <v>0</v>
      </c>
    </row>
    <row r="30" spans="1:19" s="28" customFormat="1" ht="90" customHeight="1" thickBot="1" x14ac:dyDescent="0.3">
      <c r="B30" s="110"/>
      <c r="C30" s="111" t="s">
        <v>109</v>
      </c>
      <c r="D30" s="112" t="s">
        <v>112</v>
      </c>
      <c r="E30" s="113">
        <v>517.32000000000005</v>
      </c>
      <c r="F30" s="95">
        <f>E30*(1-(H1/100))</f>
        <v>336.25800000000004</v>
      </c>
      <c r="G30" s="114"/>
      <c r="H30" s="115"/>
      <c r="I30" s="115"/>
      <c r="J30" s="115"/>
      <c r="K30" s="115"/>
      <c r="L30" s="92"/>
      <c r="M30" s="135"/>
      <c r="N30" s="135"/>
      <c r="O30" s="115"/>
      <c r="P30" s="115"/>
      <c r="Q30" s="116"/>
      <c r="R30" s="51">
        <f t="shared" si="0"/>
        <v>0</v>
      </c>
      <c r="S30" s="52">
        <f t="shared" si="1"/>
        <v>0</v>
      </c>
    </row>
    <row r="31" spans="1:19" s="28" customFormat="1" ht="42.75" customHeight="1" x14ac:dyDescent="0.25">
      <c r="B31" s="29"/>
      <c r="C31" s="36"/>
      <c r="D31" s="36"/>
      <c r="E31" s="37"/>
      <c r="F31" s="61"/>
      <c r="G31" s="41"/>
      <c r="H31" s="29"/>
      <c r="I31" s="38"/>
      <c r="J31" s="39"/>
      <c r="K31" s="39"/>
      <c r="L31" s="35"/>
      <c r="M31" s="35"/>
      <c r="N31" s="40"/>
      <c r="O31" s="35"/>
      <c r="P31" s="39"/>
      <c r="Q31" s="39"/>
      <c r="R31" s="36"/>
      <c r="S31" s="36"/>
    </row>
    <row r="32" spans="1:19" s="28" customFormat="1" ht="42.75" customHeight="1" thickBot="1" x14ac:dyDescent="0.3">
      <c r="B32" s="56" t="s">
        <v>29</v>
      </c>
      <c r="C32" s="36"/>
      <c r="D32" s="36"/>
      <c r="E32" s="37"/>
      <c r="F32" s="37"/>
      <c r="G32" s="41"/>
      <c r="H32" s="29"/>
      <c r="I32" s="38"/>
      <c r="J32" s="39"/>
      <c r="K32" s="39"/>
      <c r="L32" s="40"/>
      <c r="M32" s="40"/>
      <c r="N32" s="40"/>
      <c r="O32" s="40"/>
      <c r="P32" s="39"/>
      <c r="Q32" s="39"/>
      <c r="R32" s="36"/>
      <c r="S32" s="36"/>
    </row>
    <row r="33" spans="1:30" ht="90" customHeight="1" thickBot="1" x14ac:dyDescent="0.3">
      <c r="A33" s="15"/>
      <c r="B33" s="3"/>
      <c r="C33" s="11" t="s">
        <v>50</v>
      </c>
      <c r="D33" s="14" t="s">
        <v>0</v>
      </c>
      <c r="E33" s="12">
        <v>43.96</v>
      </c>
      <c r="F33" s="46">
        <f>E33*(1-(H1/100))</f>
        <v>28.574000000000002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45">
        <f>G33+H33+I33+J33+K33+L33+M33+N33+O33+P33+Q33</f>
        <v>0</v>
      </c>
      <c r="S33" s="26">
        <f>F33*R33</f>
        <v>0</v>
      </c>
      <c r="AA33" s="15"/>
      <c r="AB33" s="15"/>
      <c r="AC33" s="15"/>
      <c r="AD33" s="15"/>
    </row>
    <row r="34" spans="1:30" ht="90" customHeight="1" thickBot="1" x14ac:dyDescent="0.3">
      <c r="A34" s="49"/>
      <c r="B34" s="42"/>
      <c r="C34" s="8" t="s">
        <v>51</v>
      </c>
      <c r="D34" s="10" t="s">
        <v>31</v>
      </c>
      <c r="E34" s="48">
        <v>53.460000000000008</v>
      </c>
      <c r="F34" s="9">
        <f>E34*(1-(H1/100))</f>
        <v>34.749000000000009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5">
        <f t="shared" ref="R34:R54" si="2">G34+H34+I34+J34+K34+L34+M34+N34+O34+P34+Q34</f>
        <v>0</v>
      </c>
      <c r="S34" s="26">
        <f t="shared" ref="S34:S54" si="3">F34*R34</f>
        <v>0</v>
      </c>
      <c r="T34" s="47"/>
    </row>
    <row r="35" spans="1:30" ht="90" customHeight="1" thickBot="1" x14ac:dyDescent="0.3">
      <c r="A35" s="15"/>
      <c r="B35" s="6"/>
      <c r="C35" s="4" t="s">
        <v>52</v>
      </c>
      <c r="D35" s="7" t="s">
        <v>1</v>
      </c>
      <c r="E35" s="5">
        <v>81.97</v>
      </c>
      <c r="F35" s="5">
        <f>E35*(1-(H1/100))</f>
        <v>53.280500000000004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45">
        <f t="shared" si="2"/>
        <v>0</v>
      </c>
      <c r="S35" s="26">
        <f t="shared" si="3"/>
        <v>0</v>
      </c>
      <c r="AA35" s="15"/>
      <c r="AB35" s="15"/>
      <c r="AC35" s="15"/>
      <c r="AD35" s="15"/>
    </row>
    <row r="36" spans="1:30" ht="90" customHeight="1" thickBot="1" x14ac:dyDescent="0.3">
      <c r="A36" s="15"/>
      <c r="B36" s="13"/>
      <c r="C36" s="8" t="s">
        <v>76</v>
      </c>
      <c r="D36" s="10" t="s">
        <v>77</v>
      </c>
      <c r="E36" s="9">
        <v>53.460000000000008</v>
      </c>
      <c r="F36" s="9">
        <f>E36*(1-(H1/100))</f>
        <v>34.749000000000009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45">
        <f t="shared" si="2"/>
        <v>0</v>
      </c>
      <c r="S36" s="26">
        <f t="shared" si="3"/>
        <v>0</v>
      </c>
      <c r="AA36" s="15"/>
      <c r="AB36" s="15"/>
      <c r="AC36" s="15"/>
      <c r="AD36" s="15"/>
    </row>
    <row r="37" spans="1:30" ht="90" customHeight="1" thickBot="1" x14ac:dyDescent="0.3">
      <c r="A37" s="15"/>
      <c r="B37" s="6"/>
      <c r="C37" s="4" t="s">
        <v>64</v>
      </c>
      <c r="D37" s="7" t="s">
        <v>65</v>
      </c>
      <c r="E37" s="5">
        <v>76.03</v>
      </c>
      <c r="F37" s="5">
        <f>E37*(1-(H1/100))</f>
        <v>49.419499999999999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45">
        <f t="shared" si="2"/>
        <v>0</v>
      </c>
      <c r="S37" s="26">
        <f t="shared" si="3"/>
        <v>0</v>
      </c>
      <c r="AA37" s="15"/>
      <c r="AB37" s="15"/>
      <c r="AC37" s="15"/>
      <c r="AD37" s="15"/>
    </row>
    <row r="38" spans="1:30" ht="90" customHeight="1" thickBot="1" x14ac:dyDescent="0.3">
      <c r="A38" s="15"/>
      <c r="B38" s="13"/>
      <c r="C38" s="8" t="s">
        <v>47</v>
      </c>
      <c r="D38" s="10" t="s">
        <v>2</v>
      </c>
      <c r="E38" s="9">
        <v>73.66</v>
      </c>
      <c r="F38" s="9">
        <f>E38*(1-(H1/100))</f>
        <v>47.878999999999998</v>
      </c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45">
        <f t="shared" si="2"/>
        <v>0</v>
      </c>
      <c r="S38" s="26">
        <f t="shared" si="3"/>
        <v>0</v>
      </c>
      <c r="AA38" s="15"/>
      <c r="AB38" s="15"/>
      <c r="AC38" s="15"/>
      <c r="AD38" s="15"/>
    </row>
    <row r="39" spans="1:30" ht="90" customHeight="1" thickBot="1" x14ac:dyDescent="0.3">
      <c r="A39" s="15"/>
      <c r="B39" s="6"/>
      <c r="C39" s="4" t="s">
        <v>48</v>
      </c>
      <c r="D39" s="7" t="s">
        <v>3</v>
      </c>
      <c r="E39" s="5">
        <v>105.73</v>
      </c>
      <c r="F39" s="5">
        <f>E39*(1-(H1/100))</f>
        <v>68.724500000000006</v>
      </c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45">
        <f t="shared" si="2"/>
        <v>0</v>
      </c>
      <c r="S39" s="26">
        <f t="shared" si="3"/>
        <v>0</v>
      </c>
      <c r="AA39" s="15"/>
      <c r="AB39" s="15"/>
      <c r="AC39" s="15"/>
      <c r="AD39" s="15"/>
    </row>
    <row r="40" spans="1:30" ht="90" customHeight="1" thickBot="1" x14ac:dyDescent="0.3">
      <c r="A40" s="15"/>
      <c r="B40" s="13"/>
      <c r="C40" s="8" t="s">
        <v>49</v>
      </c>
      <c r="D40" s="10" t="s">
        <v>4</v>
      </c>
      <c r="E40" s="9">
        <v>141.37</v>
      </c>
      <c r="F40" s="9">
        <f>E40*(1-(H1/100))</f>
        <v>91.890500000000003</v>
      </c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45">
        <f t="shared" si="2"/>
        <v>0</v>
      </c>
      <c r="S40" s="26">
        <f t="shared" si="3"/>
        <v>0</v>
      </c>
      <c r="AA40" s="15"/>
      <c r="AB40" s="15"/>
      <c r="AC40" s="15"/>
      <c r="AD40" s="15"/>
    </row>
    <row r="41" spans="1:30" ht="90" customHeight="1" thickBot="1" x14ac:dyDescent="0.3">
      <c r="A41" s="15"/>
      <c r="B41" s="6"/>
      <c r="C41" s="4" t="s">
        <v>44</v>
      </c>
      <c r="D41" s="7" t="s">
        <v>9</v>
      </c>
      <c r="E41" s="5">
        <v>103.36</v>
      </c>
      <c r="F41" s="5">
        <f>E41*(1-(H1/100))</f>
        <v>67.183999999999997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45">
        <f t="shared" si="2"/>
        <v>0</v>
      </c>
      <c r="S41" s="26">
        <f t="shared" si="3"/>
        <v>0</v>
      </c>
      <c r="AA41" s="15"/>
      <c r="AB41" s="15"/>
      <c r="AC41" s="15"/>
      <c r="AD41" s="15"/>
    </row>
    <row r="42" spans="1:30" ht="90" customHeight="1" thickBot="1" x14ac:dyDescent="0.3">
      <c r="A42" s="15"/>
      <c r="B42" s="13"/>
      <c r="C42" s="8" t="s">
        <v>45</v>
      </c>
      <c r="D42" s="10" t="s">
        <v>10</v>
      </c>
      <c r="E42" s="9">
        <v>177.012</v>
      </c>
      <c r="F42" s="9">
        <f>E42*(1-(H1/100))</f>
        <v>115.0578</v>
      </c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45">
        <f t="shared" si="2"/>
        <v>0</v>
      </c>
      <c r="S42" s="26">
        <f t="shared" si="3"/>
        <v>0</v>
      </c>
      <c r="AA42" s="15"/>
      <c r="AB42" s="15"/>
      <c r="AC42" s="15"/>
      <c r="AD42" s="15"/>
    </row>
    <row r="43" spans="1:30" ht="90" customHeight="1" thickBot="1" x14ac:dyDescent="0.3">
      <c r="A43" s="15"/>
      <c r="B43" s="6"/>
      <c r="C43" s="4" t="s">
        <v>46</v>
      </c>
      <c r="D43" s="7" t="s">
        <v>11</v>
      </c>
      <c r="E43" s="5">
        <v>182.95</v>
      </c>
      <c r="F43" s="5">
        <f>E43*(1-(H1/100))</f>
        <v>118.91749999999999</v>
      </c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45">
        <f t="shared" si="2"/>
        <v>0</v>
      </c>
      <c r="S43" s="26">
        <f t="shared" si="3"/>
        <v>0</v>
      </c>
      <c r="AA43" s="15"/>
      <c r="AB43" s="15"/>
      <c r="AC43" s="15"/>
      <c r="AD43" s="15"/>
    </row>
    <row r="44" spans="1:30" ht="90" customHeight="1" thickBot="1" x14ac:dyDescent="0.3">
      <c r="A44" s="15"/>
      <c r="B44" s="13"/>
      <c r="C44" s="8" t="s">
        <v>42</v>
      </c>
      <c r="D44" s="10" t="s">
        <v>12</v>
      </c>
      <c r="E44" s="9">
        <v>218.59</v>
      </c>
      <c r="F44" s="9">
        <f>E44*(1-(H1/100))</f>
        <v>142.08350000000002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45">
        <f t="shared" si="2"/>
        <v>0</v>
      </c>
      <c r="S44" s="26">
        <f t="shared" si="3"/>
        <v>0</v>
      </c>
      <c r="AA44" s="15"/>
      <c r="AB44" s="15"/>
      <c r="AC44" s="15"/>
      <c r="AD44" s="15"/>
    </row>
    <row r="45" spans="1:30" ht="90" customHeight="1" thickBot="1" x14ac:dyDescent="0.3">
      <c r="A45" s="15"/>
      <c r="B45" s="6"/>
      <c r="C45" s="4" t="s">
        <v>43</v>
      </c>
      <c r="D45" s="7" t="s">
        <v>13</v>
      </c>
      <c r="E45" s="5">
        <v>355.21</v>
      </c>
      <c r="F45" s="5">
        <f>E45*(1-(H1/100))</f>
        <v>230.88649999999998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45">
        <f t="shared" si="2"/>
        <v>0</v>
      </c>
      <c r="S45" s="26">
        <f t="shared" si="3"/>
        <v>0</v>
      </c>
      <c r="AA45" s="15"/>
      <c r="AB45" s="15"/>
      <c r="AC45" s="15"/>
      <c r="AD45" s="15"/>
    </row>
    <row r="46" spans="1:30" ht="90" customHeight="1" thickBot="1" x14ac:dyDescent="0.3">
      <c r="A46" s="15"/>
      <c r="B46" s="13"/>
      <c r="C46" s="8" t="s">
        <v>37</v>
      </c>
      <c r="D46" s="10" t="s">
        <v>25</v>
      </c>
      <c r="E46" s="9">
        <v>117.61</v>
      </c>
      <c r="F46" s="43">
        <f>E46*(1-(H1/100))</f>
        <v>76.4465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45">
        <f t="shared" si="2"/>
        <v>0</v>
      </c>
      <c r="S46" s="26">
        <f t="shared" si="3"/>
        <v>0</v>
      </c>
      <c r="AA46" s="15"/>
      <c r="AB46" s="15"/>
      <c r="AC46" s="15"/>
      <c r="AD46" s="15"/>
    </row>
    <row r="47" spans="1:30" ht="90" customHeight="1" thickBot="1" x14ac:dyDescent="0.3">
      <c r="A47" s="15"/>
      <c r="B47" s="6"/>
      <c r="C47" s="4" t="s">
        <v>38</v>
      </c>
      <c r="D47" s="7" t="s">
        <v>26</v>
      </c>
      <c r="E47" s="5">
        <v>141.37</v>
      </c>
      <c r="F47" s="5">
        <f>E47*(1-(H1/100))</f>
        <v>91.890500000000003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45">
        <f t="shared" si="2"/>
        <v>0</v>
      </c>
      <c r="S47" s="26">
        <f t="shared" si="3"/>
        <v>0</v>
      </c>
      <c r="AA47" s="15"/>
      <c r="AB47" s="15"/>
      <c r="AC47" s="15"/>
      <c r="AD47" s="15"/>
    </row>
    <row r="48" spans="1:30" ht="90" customHeight="1" thickBot="1" x14ac:dyDescent="0.3">
      <c r="A48" s="15"/>
      <c r="B48" s="13"/>
      <c r="C48" s="8" t="s">
        <v>39</v>
      </c>
      <c r="D48" s="10" t="s">
        <v>24</v>
      </c>
      <c r="E48" s="9">
        <v>224.53</v>
      </c>
      <c r="F48" s="9">
        <f>E48*(1-(H1/100))</f>
        <v>145.94450000000001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45">
        <f t="shared" si="2"/>
        <v>0</v>
      </c>
      <c r="S48" s="26">
        <f t="shared" si="3"/>
        <v>0</v>
      </c>
      <c r="AA48" s="15"/>
      <c r="AB48" s="15"/>
      <c r="AC48" s="15"/>
      <c r="AD48" s="15"/>
    </row>
    <row r="49" spans="1:30" ht="90" customHeight="1" thickBot="1" x14ac:dyDescent="0.3">
      <c r="A49" s="15"/>
      <c r="B49" s="6"/>
      <c r="C49" s="4" t="s">
        <v>40</v>
      </c>
      <c r="D49" s="7" t="s">
        <v>27</v>
      </c>
      <c r="E49" s="5">
        <v>188.89</v>
      </c>
      <c r="F49" s="5">
        <f>E49*(1-(H1/100))</f>
        <v>122.77849999999999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45">
        <f t="shared" si="2"/>
        <v>0</v>
      </c>
      <c r="S49" s="26">
        <f t="shared" si="3"/>
        <v>0</v>
      </c>
      <c r="AA49" s="15"/>
      <c r="AB49" s="15"/>
      <c r="AC49" s="15"/>
      <c r="AD49" s="15"/>
    </row>
    <row r="50" spans="1:30" ht="90" customHeight="1" thickBot="1" x14ac:dyDescent="0.3">
      <c r="A50" s="15"/>
      <c r="B50" s="44"/>
      <c r="C50" s="8" t="s">
        <v>41</v>
      </c>
      <c r="D50" s="10" t="s">
        <v>28</v>
      </c>
      <c r="E50" s="9">
        <v>248.29</v>
      </c>
      <c r="F50" s="43">
        <f>E50*(1-(H1/100))</f>
        <v>161.38849999999999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5">
        <f t="shared" si="2"/>
        <v>0</v>
      </c>
      <c r="S50" s="26">
        <f t="shared" si="3"/>
        <v>0</v>
      </c>
      <c r="AA50" s="15"/>
      <c r="AB50" s="15"/>
      <c r="AC50" s="15"/>
      <c r="AD50" s="15"/>
    </row>
    <row r="51" spans="1:30" ht="90" customHeight="1" thickBot="1" x14ac:dyDescent="0.3">
      <c r="A51" s="15"/>
      <c r="B51" s="6"/>
      <c r="C51" s="4" t="s">
        <v>66</v>
      </c>
      <c r="D51" s="7" t="s">
        <v>73</v>
      </c>
      <c r="E51" s="5">
        <v>129.49</v>
      </c>
      <c r="F51" s="24">
        <f>E51*(1-(H1/100))</f>
        <v>84.168500000000009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45">
        <f t="shared" si="2"/>
        <v>0</v>
      </c>
      <c r="S51" s="26">
        <f t="shared" si="3"/>
        <v>0</v>
      </c>
      <c r="AA51" s="15"/>
      <c r="AB51" s="15"/>
      <c r="AC51" s="15"/>
      <c r="AD51" s="15"/>
    </row>
    <row r="52" spans="1:30" ht="90" customHeight="1" thickBot="1" x14ac:dyDescent="0.3">
      <c r="A52" s="15"/>
      <c r="B52" s="13"/>
      <c r="C52" s="8" t="s">
        <v>67</v>
      </c>
      <c r="D52" s="10" t="s">
        <v>72</v>
      </c>
      <c r="E52" s="9">
        <v>200.77</v>
      </c>
      <c r="F52" s="43">
        <f>E52*(1-(H1/100))</f>
        <v>130.50050000000002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45">
        <f t="shared" si="2"/>
        <v>0</v>
      </c>
      <c r="S52" s="26">
        <f t="shared" si="3"/>
        <v>0</v>
      </c>
      <c r="AA52" s="15"/>
      <c r="AB52" s="15"/>
      <c r="AC52" s="15"/>
      <c r="AD52" s="15"/>
    </row>
    <row r="53" spans="1:30" ht="90" customHeight="1" thickBot="1" x14ac:dyDescent="0.3">
      <c r="A53" s="15"/>
      <c r="B53" s="6"/>
      <c r="C53" s="4" t="s">
        <v>68</v>
      </c>
      <c r="D53" s="7" t="s">
        <v>71</v>
      </c>
      <c r="E53" s="5">
        <v>355.21</v>
      </c>
      <c r="F53" s="24">
        <f>E53*(1-(H1/100))</f>
        <v>230.88649999999998</v>
      </c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45">
        <f t="shared" si="2"/>
        <v>0</v>
      </c>
      <c r="S53" s="26">
        <f t="shared" si="3"/>
        <v>0</v>
      </c>
      <c r="AA53" s="15"/>
      <c r="AB53" s="15"/>
      <c r="AC53" s="15"/>
      <c r="AD53" s="15"/>
    </row>
    <row r="54" spans="1:30" ht="90" customHeight="1" thickBot="1" x14ac:dyDescent="0.3">
      <c r="A54" s="15"/>
      <c r="B54" s="44"/>
      <c r="C54" s="90" t="s">
        <v>69</v>
      </c>
      <c r="D54" s="91" t="s">
        <v>70</v>
      </c>
      <c r="E54" s="98">
        <v>533.41</v>
      </c>
      <c r="F54" s="98">
        <f>E54*(1-(H1/100))</f>
        <v>346.7165</v>
      </c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4"/>
      <c r="R54" s="25">
        <f t="shared" si="2"/>
        <v>0</v>
      </c>
      <c r="S54" s="26">
        <f t="shared" si="3"/>
        <v>0</v>
      </c>
      <c r="AA54" s="15"/>
      <c r="AB54" s="15"/>
      <c r="AC54" s="15"/>
      <c r="AD54" s="15"/>
    </row>
    <row r="55" spans="1:30" s="15" customFormat="1" ht="34.5" customHeight="1" x14ac:dyDescent="0.25">
      <c r="S55" s="133"/>
    </row>
    <row r="56" spans="1:30" s="15" customFormat="1" ht="24.75" customHeight="1" x14ac:dyDescent="0.25"/>
    <row r="57" spans="1:30" s="15" customFormat="1" ht="90" customHeight="1" x14ac:dyDescent="0.25"/>
    <row r="58" spans="1:30" s="15" customFormat="1" ht="90" customHeight="1" x14ac:dyDescent="0.25"/>
    <row r="59" spans="1:30" s="15" customFormat="1" ht="90" customHeight="1" x14ac:dyDescent="0.25"/>
    <row r="60" spans="1:30" s="15" customFormat="1" ht="90" customHeight="1" x14ac:dyDescent="0.25"/>
    <row r="61" spans="1:30" s="15" customFormat="1" ht="90" customHeight="1" x14ac:dyDescent="0.25"/>
    <row r="62" spans="1:30" s="15" customFormat="1" ht="90" customHeight="1" x14ac:dyDescent="0.25"/>
    <row r="63" spans="1:30" s="15" customFormat="1" ht="90" customHeight="1" x14ac:dyDescent="0.25"/>
    <row r="64" spans="1:30" s="15" customFormat="1" ht="90" customHeight="1" x14ac:dyDescent="0.25"/>
    <row r="65" s="15" customFormat="1" ht="90" customHeight="1" x14ac:dyDescent="0.25"/>
    <row r="66" s="15" customFormat="1" ht="90" customHeight="1" x14ac:dyDescent="0.25"/>
    <row r="67" s="15" customFormat="1" ht="90" customHeight="1" x14ac:dyDescent="0.25"/>
    <row r="68" s="15" customFormat="1" ht="90" customHeight="1" x14ac:dyDescent="0.25"/>
    <row r="69" s="15" customFormat="1" ht="90" customHeight="1" x14ac:dyDescent="0.25"/>
    <row r="70" s="15" customFormat="1" ht="90" customHeight="1" x14ac:dyDescent="0.25"/>
    <row r="71" s="15" customFormat="1" ht="90" customHeight="1" x14ac:dyDescent="0.25"/>
    <row r="72" s="15" customFormat="1" ht="90" customHeight="1" x14ac:dyDescent="0.25"/>
    <row r="73" s="15" customFormat="1" ht="90" customHeight="1" x14ac:dyDescent="0.25"/>
    <row r="74" s="15" customFormat="1" ht="90" customHeight="1" x14ac:dyDescent="0.25"/>
    <row r="75" s="15" customFormat="1" ht="90" customHeight="1" x14ac:dyDescent="0.25"/>
    <row r="76" s="15" customFormat="1" ht="90" customHeight="1" x14ac:dyDescent="0.25"/>
    <row r="77" s="15" customFormat="1" ht="90" customHeight="1" x14ac:dyDescent="0.25"/>
    <row r="78" s="15" customFormat="1" ht="90" customHeight="1" x14ac:dyDescent="0.25"/>
    <row r="79" s="15" customFormat="1" ht="90" customHeight="1" x14ac:dyDescent="0.25"/>
    <row r="80" s="15" customFormat="1" ht="90" customHeight="1" x14ac:dyDescent="0.25"/>
    <row r="81" spans="2:16" s="15" customFormat="1" ht="90" customHeight="1" x14ac:dyDescent="0.25"/>
    <row r="82" spans="2:16" ht="90" customHeight="1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ht="90" customHeight="1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ht="90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ht="90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ht="90" customHeight="1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2:16" ht="90" customHeight="1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2:16" ht="90" customHeight="1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ht="90" customHeight="1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ht="90" customHeight="1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ht="90" customHeight="1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ht="90" customHeight="1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ht="90" customHeight="1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ht="90" customHeight="1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ht="90" customHeight="1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2:16" ht="90" customHeight="1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2:16" ht="90" customHeight="1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2:16" ht="90" customHeight="1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2:16" ht="90" customHeight="1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2:16" ht="90" customHeight="1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ht="90" customHeight="1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ht="90" customHeight="1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ht="90" customHeight="1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ht="90" customHeight="1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ht="90" customHeight="1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ht="90" customHeight="1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ht="90" customHeight="1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ht="90" customHeight="1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ht="90" customHeight="1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ht="90" customHeight="1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ht="90" customHeight="1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ht="90" customHeight="1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ht="90" customHeight="1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2:16" ht="90" customHeight="1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2:16" ht="90" customHeight="1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ht="90" customHeight="1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ht="90" customHeight="1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ht="90" customHeight="1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ht="90" customHeight="1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2:16" ht="90" customHeight="1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2:16" ht="90" customHeight="1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ht="90" customHeight="1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ht="90" customHeight="1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ht="90" customHeight="1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2:16" ht="90" customHeight="1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2:16" ht="90" customHeight="1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2:16" ht="90" customHeight="1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2:16" ht="90" customHeight="1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ht="90" customHeight="1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2:16" ht="90" customHeight="1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2:16" ht="90" customHeight="1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ht="90" customHeight="1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ht="90" customHeight="1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ht="90" customHeight="1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ht="90" customHeight="1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ht="90" customHeight="1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ht="90" customHeight="1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ht="90" customHeight="1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ht="90" customHeight="1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ht="90" customHeight="1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ht="90" customHeight="1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ht="90" customHeight="1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ht="90" customHeight="1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2:16" ht="90" customHeight="1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2:16" ht="90" customHeight="1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2:16" ht="90" customHeight="1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2:16" ht="90" customHeight="1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2:16" ht="90" customHeight="1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2:16" ht="90" customHeight="1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2:16" ht="90" customHeight="1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2:16" ht="90" customHeight="1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2:16" ht="90" customHeight="1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2:16" ht="90" customHeight="1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ht="90" customHeight="1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ht="90" customHeight="1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ht="90" customHeight="1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2:16" ht="90" customHeight="1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2:16" ht="90" customHeight="1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ht="90" customHeight="1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ht="90" customHeight="1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ht="90" customHeight="1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ht="90" customHeight="1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ht="90" customHeight="1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ht="90" customHeight="1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ht="90" customHeight="1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ht="90" customHeight="1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ht="90" customHeight="1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2:16" ht="90" customHeight="1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2:16" ht="90" customHeight="1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2:16" ht="90" customHeight="1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2:16" ht="90" customHeight="1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2:16" ht="90" customHeight="1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ht="90" customHeight="1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ht="90" customHeight="1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ht="90" customHeight="1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ht="90" customHeight="1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ht="90" customHeight="1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ht="90" customHeight="1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ht="90" customHeight="1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ht="90" customHeight="1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ht="90" customHeight="1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2:16" ht="90" customHeight="1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2:16" ht="90" customHeight="1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2:16" ht="90" customHeight="1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2:16" ht="90" customHeight="1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2:16" ht="90" customHeight="1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ht="90" customHeight="1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ht="90" customHeight="1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ht="90" customHeight="1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ht="90" customHeight="1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ht="90" customHeight="1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ht="90" customHeight="1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ht="90" customHeight="1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2:16" ht="90" customHeight="1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2:16" ht="90" customHeight="1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ht="90" customHeight="1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ht="90" customHeight="1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2:16" ht="90" customHeigh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2:16" ht="90" customHeight="1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ht="90" customHeight="1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ht="90" customHeight="1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ht="90" customHeight="1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ht="90" customHeight="1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ht="90" customHeigh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ht="90" customHeight="1" x14ac:dyDescent="0.25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2:16" ht="90" customHeight="1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2:16" ht="90" customHeight="1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2:16" ht="90" customHeight="1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2:16" ht="90" customHeight="1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2:16" ht="90" customHeight="1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2:16" ht="90" customHeight="1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ht="90" customHeight="1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ht="90" customHeight="1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ht="90" customHeight="1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ht="90" customHeight="1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ht="90" customHeight="1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ht="90" customHeight="1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ht="90" customHeight="1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2:16" ht="90" customHeight="1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2:16" ht="90" customHeight="1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ht="90" customHeight="1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ht="90" customHeight="1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ht="90" customHeight="1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ht="90" customHeight="1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ht="90" customHeight="1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ht="90" customHeight="1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ht="90" customHeight="1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ht="90" customHeight="1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ht="90" customHeight="1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ht="90" customHeight="1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ht="90" customHeight="1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ht="90" customHeight="1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ht="90" customHeight="1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2:16" ht="90" customHeight="1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2:16" ht="90" customHeight="1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2:16" ht="90" customHeight="1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2:16" ht="90" customHeight="1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2:16" ht="90" customHeight="1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</sheetData>
  <sheetProtection algorithmName="SHA-512" hashValue="oSr7IS35It+OwAvNJIfv1CAXD4i45s9zLBr21+ddMl2M1ox+xg4lnPPAG1HKZXlkKs6JB6l0u7RudzwDWEhscA==" saltValue="2UtDMBLYh6y5GX9uamy+KA==" spinCount="100000" sheet="1" objects="1" scenarios="1"/>
  <mergeCells count="7">
    <mergeCell ref="J1:K1"/>
    <mergeCell ref="J2:K2"/>
    <mergeCell ref="B1:D4"/>
    <mergeCell ref="F1:G1"/>
    <mergeCell ref="F2:G2"/>
    <mergeCell ref="F3:G3"/>
    <mergeCell ref="F4: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12" workbookViewId="0">
      <selection activeCell="I26" sqref="I26"/>
    </sheetView>
  </sheetViews>
  <sheetFormatPr defaultRowHeight="18.75" x14ac:dyDescent="0.3"/>
  <cols>
    <col min="1" max="1" width="6.7109375" style="16" customWidth="1"/>
    <col min="2" max="2" width="23.140625" style="16" customWidth="1"/>
    <col min="3" max="3" width="13.85546875" style="16" customWidth="1"/>
    <col min="4" max="4" width="11.5703125" style="16" customWidth="1"/>
    <col min="5" max="5" width="10.28515625" style="16" customWidth="1"/>
    <col min="6" max="16384" width="9.140625" style="16"/>
  </cols>
  <sheetData>
    <row r="1" spans="2:5" s="64" customFormat="1" ht="23.25" x14ac:dyDescent="0.35">
      <c r="B1" s="65" t="s">
        <v>6</v>
      </c>
      <c r="C1" s="66" t="s">
        <v>22</v>
      </c>
      <c r="D1" s="65" t="s">
        <v>15</v>
      </c>
      <c r="E1" s="65" t="s">
        <v>14</v>
      </c>
    </row>
    <row r="2" spans="2:5" x14ac:dyDescent="0.3">
      <c r="B2" s="18" t="s">
        <v>78</v>
      </c>
      <c r="C2" s="60">
        <v>0.8</v>
      </c>
      <c r="D2" s="62">
        <f>'Order Form'!R8</f>
        <v>0</v>
      </c>
      <c r="E2" s="59">
        <f t="shared" ref="E2:E46" si="0">C2*D2</f>
        <v>0</v>
      </c>
    </row>
    <row r="3" spans="2:5" x14ac:dyDescent="0.3">
      <c r="B3" s="18" t="s">
        <v>79</v>
      </c>
      <c r="C3" s="60">
        <v>1.65</v>
      </c>
      <c r="D3" s="62">
        <f>'Order Form'!R9</f>
        <v>0</v>
      </c>
      <c r="E3" s="59">
        <f t="shared" si="0"/>
        <v>0</v>
      </c>
    </row>
    <row r="4" spans="2:5" x14ac:dyDescent="0.3">
      <c r="B4" s="18" t="s">
        <v>81</v>
      </c>
      <c r="C4" s="60">
        <v>3.1</v>
      </c>
      <c r="D4" s="62">
        <f>'Order Form'!R10</f>
        <v>0</v>
      </c>
      <c r="E4" s="59">
        <f t="shared" si="0"/>
        <v>0</v>
      </c>
    </row>
    <row r="5" spans="2:5" x14ac:dyDescent="0.3">
      <c r="B5" s="18" t="s">
        <v>83</v>
      </c>
      <c r="C5" s="60">
        <v>2.52</v>
      </c>
      <c r="D5" s="62">
        <f>'Order Form'!R11</f>
        <v>0</v>
      </c>
      <c r="E5" s="59">
        <f t="shared" si="0"/>
        <v>0</v>
      </c>
    </row>
    <row r="6" spans="2:5" x14ac:dyDescent="0.3">
      <c r="B6" s="18" t="s">
        <v>84</v>
      </c>
      <c r="C6" s="60">
        <v>3.86</v>
      </c>
      <c r="D6" s="62">
        <f>'Order Form'!R12</f>
        <v>0</v>
      </c>
      <c r="E6" s="59">
        <f t="shared" si="0"/>
        <v>0</v>
      </c>
    </row>
    <row r="7" spans="2:5" x14ac:dyDescent="0.3">
      <c r="B7" s="18" t="s">
        <v>74</v>
      </c>
      <c r="C7" s="60">
        <v>2.1</v>
      </c>
      <c r="D7" s="62">
        <f>'Order Form'!R13</f>
        <v>0</v>
      </c>
      <c r="E7" s="59">
        <f t="shared" si="0"/>
        <v>0</v>
      </c>
    </row>
    <row r="8" spans="2:5" x14ac:dyDescent="0.3">
      <c r="B8" s="18" t="s">
        <v>113</v>
      </c>
      <c r="C8" s="60">
        <v>3.1</v>
      </c>
      <c r="D8" s="62">
        <f>'Order Form'!R14</f>
        <v>0</v>
      </c>
      <c r="E8" s="59">
        <f t="shared" si="0"/>
        <v>0</v>
      </c>
    </row>
    <row r="9" spans="2:5" x14ac:dyDescent="0.3">
      <c r="B9" s="18" t="s">
        <v>53</v>
      </c>
      <c r="C9" s="60">
        <v>1.6</v>
      </c>
      <c r="D9" s="62">
        <f>'Order Form'!R15</f>
        <v>0</v>
      </c>
      <c r="E9" s="59">
        <f t="shared" si="0"/>
        <v>0</v>
      </c>
    </row>
    <row r="10" spans="2:5" x14ac:dyDescent="0.3">
      <c r="B10" s="18" t="s">
        <v>57</v>
      </c>
      <c r="C10" s="60">
        <v>1.6</v>
      </c>
      <c r="D10" s="62">
        <f>'Order Form'!R16</f>
        <v>0</v>
      </c>
      <c r="E10" s="59">
        <f t="shared" si="0"/>
        <v>0</v>
      </c>
    </row>
    <row r="11" spans="2:5" x14ac:dyDescent="0.3">
      <c r="B11" s="18" t="s">
        <v>58</v>
      </c>
      <c r="C11" s="60">
        <v>3.2</v>
      </c>
      <c r="D11" s="62">
        <f>'Order Form'!R17</f>
        <v>0</v>
      </c>
      <c r="E11" s="59">
        <f t="shared" si="0"/>
        <v>0</v>
      </c>
    </row>
    <row r="12" spans="2:5" x14ac:dyDescent="0.3">
      <c r="B12" s="18" t="s">
        <v>87</v>
      </c>
      <c r="C12" s="60">
        <v>3.86</v>
      </c>
      <c r="D12" s="62">
        <f>'Order Form'!R18</f>
        <v>0</v>
      </c>
      <c r="E12" s="59">
        <f t="shared" si="0"/>
        <v>0</v>
      </c>
    </row>
    <row r="13" spans="2:5" x14ac:dyDescent="0.3">
      <c r="B13" s="18" t="s">
        <v>54</v>
      </c>
      <c r="C13" s="60">
        <v>2.42</v>
      </c>
      <c r="D13" s="62">
        <f>'Order Form'!R19</f>
        <v>0</v>
      </c>
      <c r="E13" s="59">
        <f t="shared" si="0"/>
        <v>0</v>
      </c>
    </row>
    <row r="14" spans="2:5" x14ac:dyDescent="0.3">
      <c r="B14" s="18" t="s">
        <v>56</v>
      </c>
      <c r="C14" s="60">
        <v>2.8</v>
      </c>
      <c r="D14" s="62">
        <f>'Order Form'!R20</f>
        <v>0</v>
      </c>
      <c r="E14" s="59">
        <f t="shared" si="0"/>
        <v>0</v>
      </c>
    </row>
    <row r="15" spans="2:5" x14ac:dyDescent="0.3">
      <c r="B15" s="18" t="s">
        <v>89</v>
      </c>
      <c r="C15" s="60">
        <v>2.5499999999999998</v>
      </c>
      <c r="D15" s="62">
        <f>'Order Form'!R21</f>
        <v>0</v>
      </c>
      <c r="E15" s="59">
        <f t="shared" si="0"/>
        <v>0</v>
      </c>
    </row>
    <row r="16" spans="2:5" x14ac:dyDescent="0.3">
      <c r="B16" s="18" t="s">
        <v>90</v>
      </c>
      <c r="C16" s="60">
        <v>2.93</v>
      </c>
      <c r="D16" s="62">
        <f>'Order Form'!R22</f>
        <v>0</v>
      </c>
      <c r="E16" s="59">
        <f t="shared" si="0"/>
        <v>0</v>
      </c>
    </row>
    <row r="17" spans="1:5" x14ac:dyDescent="0.3">
      <c r="B17" s="18" t="s">
        <v>60</v>
      </c>
      <c r="C17" s="60">
        <v>3.33</v>
      </c>
      <c r="D17" s="62">
        <f>'Order Form'!R23</f>
        <v>0</v>
      </c>
      <c r="E17" s="59">
        <f t="shared" si="0"/>
        <v>0</v>
      </c>
    </row>
    <row r="18" spans="1:5" x14ac:dyDescent="0.3">
      <c r="B18" s="18" t="s">
        <v>61</v>
      </c>
      <c r="C18" s="60">
        <v>6.36</v>
      </c>
      <c r="D18" s="62">
        <f>'Order Form'!R24</f>
        <v>0</v>
      </c>
      <c r="E18" s="59">
        <f t="shared" si="0"/>
        <v>0</v>
      </c>
    </row>
    <row r="19" spans="1:5" x14ac:dyDescent="0.3">
      <c r="B19" s="18" t="s">
        <v>93</v>
      </c>
      <c r="C19" s="60">
        <v>5.15</v>
      </c>
      <c r="D19" s="62">
        <f>'Order Form'!R25</f>
        <v>0</v>
      </c>
      <c r="E19" s="59">
        <f t="shared" si="0"/>
        <v>0</v>
      </c>
    </row>
    <row r="20" spans="1:5" x14ac:dyDescent="0.3">
      <c r="B20" s="18" t="s">
        <v>94</v>
      </c>
      <c r="C20" s="60">
        <v>5.15</v>
      </c>
      <c r="D20" s="62">
        <f>'Order Form'!R26</f>
        <v>0</v>
      </c>
      <c r="E20" s="59">
        <f t="shared" si="0"/>
        <v>0</v>
      </c>
    </row>
    <row r="21" spans="1:5" x14ac:dyDescent="0.3">
      <c r="B21" s="18" t="s">
        <v>55</v>
      </c>
      <c r="C21" s="60">
        <v>6.59</v>
      </c>
      <c r="D21" s="62">
        <f>'Order Form'!R27</f>
        <v>0</v>
      </c>
      <c r="E21" s="59">
        <f t="shared" si="0"/>
        <v>0</v>
      </c>
    </row>
    <row r="22" spans="1:5" x14ac:dyDescent="0.3">
      <c r="B22" s="18" t="s">
        <v>107</v>
      </c>
      <c r="C22" s="60">
        <v>11.95</v>
      </c>
      <c r="D22" s="62">
        <f>'Order Form'!R28</f>
        <v>0</v>
      </c>
      <c r="E22" s="59">
        <f t="shared" si="0"/>
        <v>0</v>
      </c>
    </row>
    <row r="23" spans="1:5" x14ac:dyDescent="0.3">
      <c r="B23" s="18" t="s">
        <v>108</v>
      </c>
      <c r="C23" s="60">
        <v>9.1999999999999993</v>
      </c>
      <c r="D23" s="62">
        <f>'Order Form'!R29</f>
        <v>0</v>
      </c>
      <c r="E23" s="59">
        <f t="shared" si="0"/>
        <v>0</v>
      </c>
    </row>
    <row r="24" spans="1:5" x14ac:dyDescent="0.3">
      <c r="B24" s="18" t="s">
        <v>109</v>
      </c>
      <c r="C24" s="60">
        <v>9.3000000000000007</v>
      </c>
      <c r="D24" s="62">
        <f>'Order Form'!R30</f>
        <v>0</v>
      </c>
      <c r="E24" s="59">
        <f t="shared" si="0"/>
        <v>0</v>
      </c>
    </row>
    <row r="25" spans="1:5" x14ac:dyDescent="0.3">
      <c r="A25" s="17"/>
      <c r="B25" s="18" t="s">
        <v>50</v>
      </c>
      <c r="C25" s="60">
        <v>0.42</v>
      </c>
      <c r="D25" s="62">
        <f>'Order Form'!R33</f>
        <v>0</v>
      </c>
      <c r="E25" s="59">
        <f t="shared" si="0"/>
        <v>0</v>
      </c>
    </row>
    <row r="26" spans="1:5" x14ac:dyDescent="0.3">
      <c r="A26" s="17"/>
      <c r="B26" s="18" t="s">
        <v>51</v>
      </c>
      <c r="C26" s="60">
        <v>0.84</v>
      </c>
      <c r="D26" s="62">
        <f>'Order Form'!R34</f>
        <v>0</v>
      </c>
      <c r="E26" s="59">
        <f t="shared" si="0"/>
        <v>0</v>
      </c>
    </row>
    <row r="27" spans="1:5" x14ac:dyDescent="0.3">
      <c r="A27" s="17"/>
      <c r="B27" s="18" t="s">
        <v>52</v>
      </c>
      <c r="C27" s="60">
        <v>1.51</v>
      </c>
      <c r="D27" s="62">
        <f>'Order Form'!R35</f>
        <v>0</v>
      </c>
      <c r="E27" s="59">
        <f t="shared" si="0"/>
        <v>0</v>
      </c>
    </row>
    <row r="28" spans="1:5" x14ac:dyDescent="0.3">
      <c r="A28" s="17"/>
      <c r="B28" s="18" t="s">
        <v>76</v>
      </c>
      <c r="C28" s="60">
        <v>0.73</v>
      </c>
      <c r="D28" s="62">
        <f>'Order Form'!R36</f>
        <v>0</v>
      </c>
      <c r="E28" s="59">
        <f t="shared" si="0"/>
        <v>0</v>
      </c>
    </row>
    <row r="29" spans="1:5" x14ac:dyDescent="0.3">
      <c r="A29" s="17"/>
      <c r="B29" s="18" t="s">
        <v>64</v>
      </c>
      <c r="C29" s="60">
        <v>1.22</v>
      </c>
      <c r="D29" s="62">
        <f>'Order Form'!R37</f>
        <v>0</v>
      </c>
      <c r="E29" s="59">
        <f t="shared" si="0"/>
        <v>0</v>
      </c>
    </row>
    <row r="30" spans="1:5" x14ac:dyDescent="0.3">
      <c r="A30" s="17"/>
      <c r="B30" s="18" t="s">
        <v>47</v>
      </c>
      <c r="C30" s="60">
        <v>1.28</v>
      </c>
      <c r="D30" s="62">
        <f>'Order Form'!R38</f>
        <v>0</v>
      </c>
      <c r="E30" s="59">
        <f t="shared" si="0"/>
        <v>0</v>
      </c>
    </row>
    <row r="31" spans="1:5" x14ac:dyDescent="0.3">
      <c r="A31" s="17"/>
      <c r="B31" s="18" t="s">
        <v>48</v>
      </c>
      <c r="C31" s="63">
        <v>2.0099999999999998</v>
      </c>
      <c r="D31" s="62">
        <f>'Order Form'!R39</f>
        <v>0</v>
      </c>
      <c r="E31" s="59">
        <f t="shared" si="0"/>
        <v>0</v>
      </c>
    </row>
    <row r="32" spans="1:5" x14ac:dyDescent="0.3">
      <c r="A32" s="17"/>
      <c r="B32" s="18" t="s">
        <v>49</v>
      </c>
      <c r="C32" s="60">
        <v>3.03</v>
      </c>
      <c r="D32" s="62">
        <f>'Order Form'!R40</f>
        <v>0</v>
      </c>
      <c r="E32" s="59">
        <f t="shared" si="0"/>
        <v>0</v>
      </c>
    </row>
    <row r="33" spans="1:5" x14ac:dyDescent="0.3">
      <c r="A33" s="17"/>
      <c r="B33" s="18" t="s">
        <v>44</v>
      </c>
      <c r="C33" s="60">
        <v>1.76</v>
      </c>
      <c r="D33" s="62">
        <f>'Order Form'!R41</f>
        <v>0</v>
      </c>
      <c r="E33" s="59">
        <f t="shared" si="0"/>
        <v>0</v>
      </c>
    </row>
    <row r="34" spans="1:5" x14ac:dyDescent="0.3">
      <c r="A34" s="17"/>
      <c r="B34" s="18" t="s">
        <v>45</v>
      </c>
      <c r="C34" s="60">
        <v>3.14</v>
      </c>
      <c r="D34" s="62">
        <f>'Order Form'!R42</f>
        <v>0</v>
      </c>
      <c r="E34" s="59">
        <f t="shared" si="0"/>
        <v>0</v>
      </c>
    </row>
    <row r="35" spans="1:5" x14ac:dyDescent="0.3">
      <c r="A35" s="17"/>
      <c r="B35" s="18" t="s">
        <v>46</v>
      </c>
      <c r="C35" s="60">
        <v>3.21</v>
      </c>
      <c r="D35" s="62">
        <f>'Order Form'!R43</f>
        <v>0</v>
      </c>
      <c r="E35" s="59">
        <f t="shared" si="0"/>
        <v>0</v>
      </c>
    </row>
    <row r="36" spans="1:5" x14ac:dyDescent="0.3">
      <c r="A36" s="17"/>
      <c r="B36" s="18" t="s">
        <v>42</v>
      </c>
      <c r="C36" s="60">
        <v>5.36</v>
      </c>
      <c r="D36" s="62">
        <f>'Order Form'!R44</f>
        <v>0</v>
      </c>
      <c r="E36" s="59">
        <f t="shared" si="0"/>
        <v>0</v>
      </c>
    </row>
    <row r="37" spans="1:5" x14ac:dyDescent="0.3">
      <c r="A37" s="17"/>
      <c r="B37" s="18" t="s">
        <v>43</v>
      </c>
      <c r="C37" s="60">
        <v>8.5299999999999994</v>
      </c>
      <c r="D37" s="62">
        <f>'Order Form'!R45</f>
        <v>0</v>
      </c>
      <c r="E37" s="59">
        <f t="shared" si="0"/>
        <v>0</v>
      </c>
    </row>
    <row r="38" spans="1:5" x14ac:dyDescent="0.3">
      <c r="A38" s="17"/>
      <c r="B38" s="18" t="s">
        <v>37</v>
      </c>
      <c r="C38" s="59">
        <v>1.8</v>
      </c>
      <c r="D38" s="62">
        <f>'Order Form'!R46</f>
        <v>0</v>
      </c>
      <c r="E38" s="59">
        <f t="shared" si="0"/>
        <v>0</v>
      </c>
    </row>
    <row r="39" spans="1:5" x14ac:dyDescent="0.3">
      <c r="A39" s="17"/>
      <c r="B39" s="18" t="s">
        <v>38</v>
      </c>
      <c r="C39" s="59">
        <v>2.94</v>
      </c>
      <c r="D39" s="62">
        <f>'Order Form'!R47</f>
        <v>0</v>
      </c>
      <c r="E39" s="59">
        <f t="shared" si="0"/>
        <v>0</v>
      </c>
    </row>
    <row r="40" spans="1:5" x14ac:dyDescent="0.3">
      <c r="A40" s="17"/>
      <c r="B40" s="18" t="s">
        <v>39</v>
      </c>
      <c r="C40" s="59">
        <v>3.85</v>
      </c>
      <c r="D40" s="62">
        <f>'Order Form'!R48</f>
        <v>0</v>
      </c>
      <c r="E40" s="59">
        <f t="shared" si="0"/>
        <v>0</v>
      </c>
    </row>
    <row r="41" spans="1:5" x14ac:dyDescent="0.3">
      <c r="A41" s="17"/>
      <c r="B41" s="18" t="s">
        <v>40</v>
      </c>
      <c r="C41" s="59">
        <v>3.33</v>
      </c>
      <c r="D41" s="62">
        <f>'Order Form'!R49</f>
        <v>0</v>
      </c>
      <c r="E41" s="59">
        <f t="shared" si="0"/>
        <v>0</v>
      </c>
    </row>
    <row r="42" spans="1:5" x14ac:dyDescent="0.3">
      <c r="A42" s="17"/>
      <c r="B42" s="18" t="s">
        <v>41</v>
      </c>
      <c r="C42" s="59">
        <v>6.02</v>
      </c>
      <c r="D42" s="62">
        <f>'Order Form'!R50</f>
        <v>0</v>
      </c>
      <c r="E42" s="59">
        <f t="shared" si="0"/>
        <v>0</v>
      </c>
    </row>
    <row r="43" spans="1:5" x14ac:dyDescent="0.3">
      <c r="A43" s="17"/>
      <c r="B43" s="18" t="s">
        <v>66</v>
      </c>
      <c r="C43" s="59">
        <v>2.88</v>
      </c>
      <c r="D43" s="62">
        <f>'Order Form'!R51</f>
        <v>0</v>
      </c>
      <c r="E43" s="59">
        <f t="shared" si="0"/>
        <v>0</v>
      </c>
    </row>
    <row r="44" spans="1:5" x14ac:dyDescent="0.3">
      <c r="A44" s="17"/>
      <c r="B44" s="18" t="s">
        <v>67</v>
      </c>
      <c r="C44" s="59">
        <v>4.92</v>
      </c>
      <c r="D44" s="62">
        <f>'Order Form'!R52</f>
        <v>0</v>
      </c>
      <c r="E44" s="59">
        <f t="shared" si="0"/>
        <v>0</v>
      </c>
    </row>
    <row r="45" spans="1:5" x14ac:dyDescent="0.3">
      <c r="A45" s="17"/>
      <c r="B45" s="18" t="s">
        <v>68</v>
      </c>
      <c r="C45" s="59">
        <v>10.130000000000001</v>
      </c>
      <c r="D45" s="62">
        <f>'Order Form'!R53</f>
        <v>0</v>
      </c>
      <c r="E45" s="59">
        <f t="shared" si="0"/>
        <v>0</v>
      </c>
    </row>
    <row r="46" spans="1:5" x14ac:dyDescent="0.3">
      <c r="A46" s="17"/>
      <c r="B46" s="18" t="s">
        <v>69</v>
      </c>
      <c r="C46" s="59">
        <v>16.93</v>
      </c>
      <c r="D46" s="62">
        <f>'Order Form'!R54</f>
        <v>0</v>
      </c>
      <c r="E46" s="59">
        <f t="shared" si="0"/>
        <v>0</v>
      </c>
    </row>
    <row r="47" spans="1:5" x14ac:dyDescent="0.3">
      <c r="D47" s="23" t="s">
        <v>23</v>
      </c>
      <c r="E47" s="23">
        <f>SUM(E2:E46)</f>
        <v>0</v>
      </c>
    </row>
  </sheetData>
  <sheetProtection algorithmName="SHA-512" hashValue="aD4c97AnDUrZLlF4VBF5jgCUfhgxat3TLXV66Mn+t8R6Tg3EgglVny+u21zU/xVdb4f5Zlqi4y3IkXlPuGI+dA==" saltValue="kVaru3vShPlDA6i4RYAgS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Order Form</vt:lpstr>
      <vt:lpstr>Weight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</dc:creator>
  <cp:lastModifiedBy>Klemen</cp:lastModifiedBy>
  <cp:lastPrinted>2022-09-09T16:48:20Z</cp:lastPrinted>
  <dcterms:created xsi:type="dcterms:W3CDTF">2019-03-19T11:05:46Z</dcterms:created>
  <dcterms:modified xsi:type="dcterms:W3CDTF">2024-01-14T19:43:17Z</dcterms:modified>
</cp:coreProperties>
</file>