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media/image20.jpg" ContentType="image/png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autoCompressPictures="0"/>
  <mc:AlternateContent xmlns:mc="http://schemas.openxmlformats.org/markup-compatibility/2006">
    <mc:Choice Requires="x15">
      <x15ac:absPath xmlns:x15ac="http://schemas.microsoft.com/office/spreadsheetml/2010/11/ac" url="D:\14. NOV CENIK 2024\UPDATE JUNIJ\"/>
    </mc:Choice>
  </mc:AlternateContent>
  <xr:revisionPtr revIDLastSave="0" documentId="13_ncr:1_{7EC35291-F6BA-4D83-BD0E-741FD2DCB73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ibreglass Volumes" sheetId="9" r:id="rId1"/>
    <sheet name="PE Holds" sheetId="10" r:id="rId2"/>
    <sheet name="Order 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7" i="9" l="1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W359" i="9"/>
  <c r="V359" i="9"/>
  <c r="U357" i="9"/>
  <c r="U351" i="9"/>
  <c r="E351" i="9"/>
  <c r="V361" i="9" l="1"/>
  <c r="W361" i="9" s="1"/>
  <c r="V360" i="9"/>
  <c r="W360" i="9" s="1"/>
  <c r="W357" i="9"/>
  <c r="V357" i="9"/>
  <c r="V355" i="9"/>
  <c r="W355" i="9" s="1"/>
  <c r="V354" i="9"/>
  <c r="W354" i="9" s="1"/>
  <c r="V353" i="9"/>
  <c r="W353" i="9" s="1"/>
  <c r="V351" i="9"/>
  <c r="W351" i="9" l="1"/>
  <c r="E329" i="9"/>
  <c r="E321" i="9"/>
  <c r="E344" i="9" l="1"/>
  <c r="E337" i="9"/>
  <c r="V327" i="9" l="1"/>
  <c r="W327" i="9" s="1"/>
  <c r="V350" i="9"/>
  <c r="W350" i="9" s="1"/>
  <c r="V349" i="9"/>
  <c r="W349" i="9" s="1"/>
  <c r="V348" i="9"/>
  <c r="W348" i="9" s="1"/>
  <c r="V347" i="9"/>
  <c r="W347" i="9" s="1"/>
  <c r="V346" i="9"/>
  <c r="W346" i="9" s="1"/>
  <c r="U344" i="9"/>
  <c r="V343" i="9"/>
  <c r="W343" i="9" s="1"/>
  <c r="V342" i="9"/>
  <c r="W342" i="9" s="1"/>
  <c r="V341" i="9"/>
  <c r="W341" i="9" s="1"/>
  <c r="V340" i="9"/>
  <c r="W340" i="9" s="1"/>
  <c r="V339" i="9"/>
  <c r="W339" i="9" s="1"/>
  <c r="U337" i="9"/>
  <c r="V336" i="9"/>
  <c r="W336" i="9" s="1"/>
  <c r="V334" i="9"/>
  <c r="W334" i="9" s="1"/>
  <c r="V333" i="9"/>
  <c r="W333" i="9" s="1"/>
  <c r="V332" i="9"/>
  <c r="W332" i="9" s="1"/>
  <c r="V331" i="9"/>
  <c r="W331" i="9" s="1"/>
  <c r="U329" i="9"/>
  <c r="W329" i="9" s="1"/>
  <c r="V328" i="9"/>
  <c r="W328" i="9" s="1"/>
  <c r="V326" i="9"/>
  <c r="W326" i="9" s="1"/>
  <c r="V325" i="9"/>
  <c r="W325" i="9" s="1"/>
  <c r="V324" i="9"/>
  <c r="W324" i="9" s="1"/>
  <c r="V323" i="9"/>
  <c r="W323" i="9" s="1"/>
  <c r="U321" i="9"/>
  <c r="V321" i="9" s="1"/>
  <c r="W337" i="9" l="1"/>
  <c r="W344" i="9"/>
  <c r="W321" i="9"/>
  <c r="V329" i="9"/>
  <c r="V337" i="9"/>
  <c r="V344" i="9"/>
  <c r="T1" i="10"/>
  <c r="S1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256" i="9" l="1"/>
  <c r="U63" i="9" l="1"/>
  <c r="U57" i="9"/>
  <c r="W57" i="9" s="1"/>
  <c r="W63" i="9" l="1"/>
  <c r="V63" i="9"/>
  <c r="V57" i="9"/>
  <c r="U314" i="9" l="1"/>
  <c r="W314" i="9" s="1"/>
  <c r="X3" i="9" s="1"/>
  <c r="U347" i="10"/>
  <c r="W347" i="10" s="1"/>
  <c r="U352" i="10"/>
  <c r="W352" i="10" s="1"/>
  <c r="U357" i="10"/>
  <c r="U362" i="10"/>
  <c r="W362" i="10" s="1"/>
  <c r="U327" i="10"/>
  <c r="W327" i="10" s="1"/>
  <c r="U332" i="10"/>
  <c r="V332" i="10" s="1"/>
  <c r="U337" i="10"/>
  <c r="W337" i="10" s="1"/>
  <c r="U342" i="10"/>
  <c r="V342" i="10" s="1"/>
  <c r="U322" i="10"/>
  <c r="W322" i="10" s="1"/>
  <c r="V357" i="10" l="1"/>
  <c r="V362" i="10"/>
  <c r="W357" i="10"/>
  <c r="V352" i="10"/>
  <c r="V347" i="10"/>
  <c r="V314" i="9"/>
  <c r="X1" i="9" s="1"/>
  <c r="V322" i="10"/>
  <c r="V337" i="10"/>
  <c r="V327" i="10"/>
  <c r="W342" i="10"/>
  <c r="W332" i="10"/>
  <c r="U291" i="10"/>
  <c r="E308" i="9" l="1"/>
  <c r="E302" i="9"/>
  <c r="E272" i="9" l="1"/>
  <c r="E294" i="9"/>
  <c r="U317" i="10"/>
  <c r="U312" i="10"/>
  <c r="V312" i="10" s="1"/>
  <c r="U307" i="10"/>
  <c r="W307" i="10" s="1"/>
  <c r="U302" i="10"/>
  <c r="W302" i="10" s="1"/>
  <c r="U297" i="10"/>
  <c r="V297" i="10" s="1"/>
  <c r="V291" i="10"/>
  <c r="W291" i="10"/>
  <c r="U308" i="9"/>
  <c r="U302" i="9"/>
  <c r="V302" i="9" s="1"/>
  <c r="U294" i="9"/>
  <c r="U286" i="9"/>
  <c r="V286" i="9" s="1"/>
  <c r="U272" i="9"/>
  <c r="V272" i="9" s="1"/>
  <c r="V307" i="9"/>
  <c r="W307" i="9" s="1"/>
  <c r="V310" i="9"/>
  <c r="W310" i="9" s="1"/>
  <c r="V304" i="9"/>
  <c r="W304" i="9" s="1"/>
  <c r="V296" i="9"/>
  <c r="V293" i="9"/>
  <c r="W293" i="9" s="1"/>
  <c r="V288" i="9"/>
  <c r="W288" i="9" s="1"/>
  <c r="V285" i="9"/>
  <c r="W285" i="9" s="1"/>
  <c r="V281" i="9"/>
  <c r="W281" i="9" s="1"/>
  <c r="U279" i="9"/>
  <c r="V279" i="9" s="1"/>
  <c r="V278" i="9"/>
  <c r="V274" i="9"/>
  <c r="W274" i="9" s="1"/>
  <c r="V313" i="9"/>
  <c r="V312" i="9"/>
  <c r="W312" i="9" s="1"/>
  <c r="V311" i="9"/>
  <c r="W311" i="9" s="1"/>
  <c r="V306" i="9"/>
  <c r="W306" i="9" s="1"/>
  <c r="V305" i="9"/>
  <c r="W305" i="9" s="1"/>
  <c r="V301" i="9"/>
  <c r="W301" i="9" s="1"/>
  <c r="V300" i="9"/>
  <c r="W300" i="9" s="1"/>
  <c r="V299" i="9"/>
  <c r="W299" i="9" s="1"/>
  <c r="V298" i="9"/>
  <c r="W298" i="9" s="1"/>
  <c r="V297" i="9"/>
  <c r="W297" i="9" s="1"/>
  <c r="V292" i="9"/>
  <c r="W292" i="9" s="1"/>
  <c r="V291" i="9"/>
  <c r="W291" i="9" s="1"/>
  <c r="V290" i="9"/>
  <c r="W290" i="9" s="1"/>
  <c r="V289" i="9"/>
  <c r="W289" i="9" s="1"/>
  <c r="E286" i="9"/>
  <c r="E279" i="9"/>
  <c r="V284" i="9"/>
  <c r="W284" i="9" s="1"/>
  <c r="V283" i="9"/>
  <c r="W283" i="9" s="1"/>
  <c r="V282" i="9"/>
  <c r="W282" i="9" s="1"/>
  <c r="W312" i="10" l="1"/>
  <c r="V307" i="10"/>
  <c r="W294" i="9"/>
  <c r="W313" i="9"/>
  <c r="W297" i="10"/>
  <c r="V302" i="10"/>
  <c r="V308" i="9"/>
  <c r="V317" i="10"/>
  <c r="W317" i="10"/>
  <c r="W296" i="9"/>
  <c r="V294" i="9"/>
  <c r="W308" i="9"/>
  <c r="W302" i="9"/>
  <c r="W286" i="9"/>
  <c r="W279" i="9"/>
  <c r="W272" i="9" l="1"/>
  <c r="W278" i="9"/>
  <c r="V277" i="9"/>
  <c r="W277" i="9" s="1"/>
  <c r="V276" i="9"/>
  <c r="W276" i="9" s="1"/>
  <c r="V275" i="9"/>
  <c r="W275" i="9" s="1"/>
  <c r="E26" i="9" l="1"/>
  <c r="E32" i="9"/>
  <c r="E51" i="9"/>
  <c r="E68" i="9"/>
  <c r="E116" i="9"/>
  <c r="E121" i="9"/>
  <c r="E129" i="9"/>
  <c r="E134" i="9"/>
  <c r="E139" i="9"/>
  <c r="E163" i="9"/>
  <c r="E168" i="9"/>
  <c r="E174" i="9"/>
  <c r="E180" i="9"/>
  <c r="E196" i="9"/>
  <c r="E202" i="9"/>
  <c r="E219" i="9"/>
  <c r="E245" i="9"/>
  <c r="E250" i="9"/>
  <c r="E263" i="9" l="1"/>
  <c r="U276" i="10" l="1"/>
  <c r="V276" i="10" s="1"/>
  <c r="U251" i="10"/>
  <c r="V251" i="10" s="1"/>
  <c r="U246" i="10"/>
  <c r="V246" i="10" s="1"/>
  <c r="U286" i="10" l="1"/>
  <c r="U281" i="10"/>
  <c r="W281" i="10" s="1"/>
  <c r="W276" i="10"/>
  <c r="U271" i="10"/>
  <c r="W271" i="10" s="1"/>
  <c r="U266" i="10"/>
  <c r="W266" i="10" s="1"/>
  <c r="U261" i="10"/>
  <c r="W261" i="10" s="1"/>
  <c r="U256" i="10"/>
  <c r="W256" i="10" s="1"/>
  <c r="W251" i="10"/>
  <c r="W246" i="10"/>
  <c r="W286" i="10" l="1"/>
  <c r="V286" i="10"/>
  <c r="V281" i="10"/>
  <c r="V271" i="10"/>
  <c r="V266" i="10"/>
  <c r="V261" i="10"/>
  <c r="V256" i="10"/>
  <c r="U240" i="10" l="1"/>
  <c r="W240" i="10" s="1"/>
  <c r="U235" i="10"/>
  <c r="W235" i="10" s="1"/>
  <c r="U230" i="10"/>
  <c r="W230" i="10" s="1"/>
  <c r="U225" i="10"/>
  <c r="W225" i="10" s="1"/>
  <c r="U220" i="10"/>
  <c r="W220" i="10" s="1"/>
  <c r="U215" i="10"/>
  <c r="V215" i="10" s="1"/>
  <c r="U210" i="10"/>
  <c r="W210" i="10" s="1"/>
  <c r="U205" i="10"/>
  <c r="V205" i="10" s="1"/>
  <c r="U200" i="10"/>
  <c r="W200" i="10" s="1"/>
  <c r="U194" i="10"/>
  <c r="V194" i="10" s="1"/>
  <c r="U189" i="10"/>
  <c r="V189" i="10" s="1"/>
  <c r="U184" i="10"/>
  <c r="W184" i="10" s="1"/>
  <c r="U179" i="10"/>
  <c r="W179" i="10" s="1"/>
  <c r="U174" i="10"/>
  <c r="W174" i="10" s="1"/>
  <c r="U168" i="10"/>
  <c r="V168" i="10" s="1"/>
  <c r="U162" i="10"/>
  <c r="W162" i="10" s="1"/>
  <c r="U157" i="10"/>
  <c r="W157" i="10" s="1"/>
  <c r="U152" i="10"/>
  <c r="W152" i="10" s="1"/>
  <c r="U146" i="10"/>
  <c r="W146" i="10" s="1"/>
  <c r="U141" i="10"/>
  <c r="V141" i="10" s="1"/>
  <c r="U136" i="10"/>
  <c r="W136" i="10" s="1"/>
  <c r="U131" i="10"/>
  <c r="W131" i="10" s="1"/>
  <c r="U126" i="10"/>
  <c r="W126" i="10" s="1"/>
  <c r="U120" i="10"/>
  <c r="W120" i="10" s="1"/>
  <c r="U115" i="10"/>
  <c r="W115" i="10" s="1"/>
  <c r="U110" i="10"/>
  <c r="W110" i="10" s="1"/>
  <c r="U105" i="10"/>
  <c r="W105" i="10" s="1"/>
  <c r="U99" i="10"/>
  <c r="W99" i="10" s="1"/>
  <c r="U94" i="10"/>
  <c r="W94" i="10" s="1"/>
  <c r="U89" i="10"/>
  <c r="W89" i="10" s="1"/>
  <c r="U84" i="10"/>
  <c r="W84" i="10" s="1"/>
  <c r="U79" i="10"/>
  <c r="W79" i="10" s="1"/>
  <c r="U74" i="10"/>
  <c r="V74" i="10" s="1"/>
  <c r="U68" i="10"/>
  <c r="W68" i="10" s="1"/>
  <c r="U63" i="10"/>
  <c r="W63" i="10" s="1"/>
  <c r="U58" i="10"/>
  <c r="W58" i="10" s="1"/>
  <c r="U52" i="10"/>
  <c r="W52" i="10" s="1"/>
  <c r="U47" i="10"/>
  <c r="W47" i="10" s="1"/>
  <c r="U42" i="10"/>
  <c r="W42" i="10" s="1"/>
  <c r="U37" i="10"/>
  <c r="W37" i="10" s="1"/>
  <c r="U32" i="10"/>
  <c r="W32" i="10" s="1"/>
  <c r="U27" i="10"/>
  <c r="W27" i="10" s="1"/>
  <c r="U22" i="10"/>
  <c r="W22" i="10" s="1"/>
  <c r="U16" i="10"/>
  <c r="U11" i="10"/>
  <c r="V11" i="10" s="1"/>
  <c r="U6" i="10"/>
  <c r="X2" i="10" l="1"/>
  <c r="J32" i="3" s="1"/>
  <c r="W16" i="10"/>
  <c r="W6" i="10"/>
  <c r="W215" i="10"/>
  <c r="W205" i="10"/>
  <c r="V235" i="10"/>
  <c r="V179" i="10"/>
  <c r="V225" i="10"/>
  <c r="V126" i="10"/>
  <c r="W194" i="10"/>
  <c r="V146" i="10"/>
  <c r="V42" i="10"/>
  <c r="V79" i="10"/>
  <c r="W74" i="10"/>
  <c r="V110" i="10"/>
  <c r="V162" i="10"/>
  <c r="V115" i="10"/>
  <c r="V63" i="10"/>
  <c r="W11" i="10"/>
  <c r="V152" i="10"/>
  <c r="V184" i="10"/>
  <c r="V27" i="10"/>
  <c r="V52" i="10"/>
  <c r="V105" i="10"/>
  <c r="V136" i="10"/>
  <c r="V200" i="10"/>
  <c r="V210" i="10"/>
  <c r="V220" i="10"/>
  <c r="V230" i="10"/>
  <c r="V240" i="10"/>
  <c r="V99" i="10"/>
  <c r="V16" i="10"/>
  <c r="V37" i="10"/>
  <c r="V89" i="10"/>
  <c r="W189" i="10"/>
  <c r="V32" i="10"/>
  <c r="V94" i="10"/>
  <c r="V174" i="10"/>
  <c r="V22" i="10"/>
  <c r="V58" i="10"/>
  <c r="V84" i="10"/>
  <c r="V120" i="10"/>
  <c r="V131" i="10"/>
  <c r="W141" i="10"/>
  <c r="V157" i="10"/>
  <c r="W168" i="10"/>
  <c r="V68" i="10"/>
  <c r="V47" i="10"/>
  <c r="V6" i="10"/>
  <c r="X1" i="10" l="1"/>
  <c r="X3" i="10"/>
  <c r="J33" i="3" s="1"/>
  <c r="J36" i="3" s="1"/>
  <c r="J38" i="3" s="1"/>
  <c r="V197" i="9"/>
  <c r="W197" i="9" s="1"/>
  <c r="U196" i="9"/>
  <c r="V196" i="9" s="1"/>
  <c r="V158" i="9"/>
  <c r="U263" i="9"/>
  <c r="V263" i="9" s="1"/>
  <c r="W196" i="9" l="1"/>
  <c r="W263" i="9"/>
  <c r="V270" i="9"/>
  <c r="W270" i="9" s="1"/>
  <c r="V269" i="9"/>
  <c r="V268" i="9"/>
  <c r="W268" i="9" s="1"/>
  <c r="V267" i="9"/>
  <c r="W267" i="9" s="1"/>
  <c r="V266" i="9"/>
  <c r="W266" i="9" s="1"/>
  <c r="V265" i="9"/>
  <c r="W265" i="9" s="1"/>
  <c r="V262" i="9"/>
  <c r="W262" i="9" s="1"/>
  <c r="V261" i="9"/>
  <c r="W261" i="9" s="1"/>
  <c r="V260" i="9"/>
  <c r="W260" i="9" s="1"/>
  <c r="V259" i="9"/>
  <c r="W259" i="9" s="1"/>
  <c r="V258" i="9"/>
  <c r="W258" i="9" s="1"/>
  <c r="V257" i="9"/>
  <c r="W257" i="9" s="1"/>
  <c r="U256" i="9"/>
  <c r="V254" i="9"/>
  <c r="W254" i="9" s="1"/>
  <c r="V253" i="9"/>
  <c r="W253" i="9" s="1"/>
  <c r="V252" i="9"/>
  <c r="W252" i="9" s="1"/>
  <c r="U250" i="9"/>
  <c r="V248" i="9"/>
  <c r="W248" i="9" s="1"/>
  <c r="V247" i="9"/>
  <c r="W247" i="9" s="1"/>
  <c r="V246" i="9"/>
  <c r="W246" i="9" s="1"/>
  <c r="U245" i="9"/>
  <c r="V245" i="9" s="1"/>
  <c r="V244" i="9"/>
  <c r="W244" i="9" s="1"/>
  <c r="V243" i="9"/>
  <c r="W243" i="9" s="1"/>
  <c r="V242" i="9"/>
  <c r="W242" i="9" s="1"/>
  <c r="V241" i="9"/>
  <c r="W241" i="9" s="1"/>
  <c r="V240" i="9"/>
  <c r="W240" i="9" s="1"/>
  <c r="U238" i="9"/>
  <c r="V237" i="9"/>
  <c r="W237" i="9" s="1"/>
  <c r="V236" i="9"/>
  <c r="W236" i="9" s="1"/>
  <c r="V235" i="9"/>
  <c r="W235" i="9" s="1"/>
  <c r="V234" i="9"/>
  <c r="W234" i="9" s="1"/>
  <c r="V233" i="9"/>
  <c r="W233" i="9" s="1"/>
  <c r="U232" i="9"/>
  <c r="V230" i="9"/>
  <c r="W230" i="9" s="1"/>
  <c r="V229" i="9"/>
  <c r="W229" i="9" s="1"/>
  <c r="V228" i="9"/>
  <c r="W228" i="9" s="1"/>
  <c r="V227" i="9"/>
  <c r="W227" i="9" s="1"/>
  <c r="U225" i="9"/>
  <c r="V223" i="9"/>
  <c r="W223" i="9" s="1"/>
  <c r="V222" i="9"/>
  <c r="W222" i="9" s="1"/>
  <c r="V221" i="9"/>
  <c r="W221" i="9" s="1"/>
  <c r="V220" i="9"/>
  <c r="W220" i="9" s="1"/>
  <c r="U219" i="9"/>
  <c r="V217" i="9"/>
  <c r="W217" i="9" s="1"/>
  <c r="V216" i="9"/>
  <c r="W216" i="9" s="1"/>
  <c r="U214" i="9"/>
  <c r="V211" i="9"/>
  <c r="W211" i="9" s="1"/>
  <c r="V210" i="9"/>
  <c r="W210" i="9" s="1"/>
  <c r="U209" i="9"/>
  <c r="V207" i="9"/>
  <c r="W207" i="9" s="1"/>
  <c r="V206" i="9"/>
  <c r="W206" i="9" s="1"/>
  <c r="V205" i="9"/>
  <c r="W205" i="9" s="1"/>
  <c r="V204" i="9"/>
  <c r="W204" i="9" s="1"/>
  <c r="U202" i="9"/>
  <c r="V200" i="9"/>
  <c r="W200" i="9" s="1"/>
  <c r="V199" i="9"/>
  <c r="W199" i="9" s="1"/>
  <c r="V198" i="9"/>
  <c r="W198" i="9" s="1"/>
  <c r="U191" i="9"/>
  <c r="W191" i="9" s="1"/>
  <c r="W269" i="9" l="1"/>
  <c r="W202" i="9"/>
  <c r="V202" i="9"/>
  <c r="W209" i="9"/>
  <c r="V209" i="9"/>
  <c r="V214" i="9"/>
  <c r="W214" i="9"/>
  <c r="W219" i="9"/>
  <c r="V219" i="9"/>
  <c r="W225" i="9"/>
  <c r="V225" i="9"/>
  <c r="W232" i="9"/>
  <c r="V232" i="9"/>
  <c r="W238" i="9"/>
  <c r="V238" i="9"/>
  <c r="W245" i="9"/>
  <c r="V250" i="9"/>
  <c r="W250" i="9"/>
  <c r="W256" i="9"/>
  <c r="V256" i="9"/>
  <c r="V191" i="9"/>
  <c r="V181" i="9" l="1"/>
  <c r="W181" i="9" s="1"/>
  <c r="U180" i="9"/>
  <c r="V180" i="9" s="1"/>
  <c r="U186" i="9"/>
  <c r="V186" i="9" s="1"/>
  <c r="U168" i="9"/>
  <c r="W168" i="9" s="1"/>
  <c r="V185" i="9"/>
  <c r="W185" i="9" s="1"/>
  <c r="V184" i="9"/>
  <c r="W184" i="9" s="1"/>
  <c r="V183" i="9"/>
  <c r="W183" i="9" s="1"/>
  <c r="V182" i="9"/>
  <c r="W182" i="9" s="1"/>
  <c r="V179" i="9"/>
  <c r="W179" i="9" s="1"/>
  <c r="V178" i="9"/>
  <c r="W178" i="9" s="1"/>
  <c r="V177" i="9"/>
  <c r="W177" i="9" s="1"/>
  <c r="V176" i="9"/>
  <c r="W176" i="9" s="1"/>
  <c r="V175" i="9"/>
  <c r="W175" i="9" s="1"/>
  <c r="U174" i="9"/>
  <c r="W174" i="9" s="1"/>
  <c r="V172" i="9"/>
  <c r="W172" i="9" s="1"/>
  <c r="V171" i="9"/>
  <c r="W171" i="9" s="1"/>
  <c r="V170" i="9"/>
  <c r="W170" i="9" s="1"/>
  <c r="V169" i="9"/>
  <c r="W169" i="9" s="1"/>
  <c r="V166" i="9"/>
  <c r="W166" i="9" s="1"/>
  <c r="V165" i="9"/>
  <c r="W165" i="9" s="1"/>
  <c r="V164" i="9"/>
  <c r="W164" i="9" s="1"/>
  <c r="U163" i="9"/>
  <c r="W163" i="9" s="1"/>
  <c r="V162" i="9"/>
  <c r="W162" i="9" s="1"/>
  <c r="V161" i="9"/>
  <c r="W161" i="9" s="1"/>
  <c r="V160" i="9"/>
  <c r="W160" i="9" s="1"/>
  <c r="V159" i="9"/>
  <c r="W159" i="9" s="1"/>
  <c r="W158" i="9"/>
  <c r="U157" i="9"/>
  <c r="U152" i="9"/>
  <c r="W152" i="9" s="1"/>
  <c r="U148" i="9"/>
  <c r="W148" i="9" s="1"/>
  <c r="U144" i="9"/>
  <c r="V144" i="9" s="1"/>
  <c r="V142" i="9"/>
  <c r="W142" i="9" s="1"/>
  <c r="V141" i="9"/>
  <c r="W141" i="9" s="1"/>
  <c r="V140" i="9"/>
  <c r="W140" i="9" s="1"/>
  <c r="U139" i="9"/>
  <c r="W139" i="9" s="1"/>
  <c r="V137" i="9"/>
  <c r="W137" i="9" s="1"/>
  <c r="V136" i="9"/>
  <c r="W136" i="9" s="1"/>
  <c r="V135" i="9"/>
  <c r="W135" i="9" s="1"/>
  <c r="U134" i="9"/>
  <c r="V134" i="9" s="1"/>
  <c r="V132" i="9"/>
  <c r="W132" i="9" s="1"/>
  <c r="V131" i="9"/>
  <c r="W131" i="9" s="1"/>
  <c r="V130" i="9"/>
  <c r="W130" i="9" s="1"/>
  <c r="U129" i="9"/>
  <c r="W129" i="9" s="1"/>
  <c r="V127" i="9"/>
  <c r="W127" i="9" s="1"/>
  <c r="V126" i="9"/>
  <c r="W126" i="9" s="1"/>
  <c r="V125" i="9"/>
  <c r="W125" i="9" s="1"/>
  <c r="V124" i="9"/>
  <c r="W124" i="9" s="1"/>
  <c r="V123" i="9"/>
  <c r="W123" i="9" s="1"/>
  <c r="V122" i="9"/>
  <c r="W122" i="9" s="1"/>
  <c r="U121" i="9"/>
  <c r="V121" i="9" s="1"/>
  <c r="V119" i="9"/>
  <c r="W119" i="9" s="1"/>
  <c r="V118" i="9"/>
  <c r="W118" i="9" s="1"/>
  <c r="V117" i="9"/>
  <c r="W117" i="9" s="1"/>
  <c r="U116" i="9"/>
  <c r="V116" i="9" s="1"/>
  <c r="V115" i="9"/>
  <c r="W115" i="9" s="1"/>
  <c r="V114" i="9"/>
  <c r="W114" i="9" s="1"/>
  <c r="V113" i="9"/>
  <c r="W113" i="9" s="1"/>
  <c r="V112" i="9"/>
  <c r="W112" i="9" s="1"/>
  <c r="V111" i="9"/>
  <c r="W111" i="9" s="1"/>
  <c r="U110" i="9"/>
  <c r="V110" i="9" s="1"/>
  <c r="U105" i="9"/>
  <c r="W105" i="9" s="1"/>
  <c r="U101" i="9"/>
  <c r="W101" i="9" s="1"/>
  <c r="U97" i="9"/>
  <c r="W97" i="9" s="1"/>
  <c r="U93" i="9"/>
  <c r="V93" i="9" s="1"/>
  <c r="U88" i="9"/>
  <c r="V88" i="9" s="1"/>
  <c r="V87" i="9"/>
  <c r="W87" i="9" s="1"/>
  <c r="V86" i="9"/>
  <c r="W86" i="9" s="1"/>
  <c r="V85" i="9"/>
  <c r="W85" i="9" s="1"/>
  <c r="V84" i="9"/>
  <c r="W84" i="9" s="1"/>
  <c r="V83" i="9"/>
  <c r="W83" i="9" s="1"/>
  <c r="U82" i="9"/>
  <c r="V82" i="9" s="1"/>
  <c r="U77" i="9"/>
  <c r="W77" i="9" s="1"/>
  <c r="U73" i="9"/>
  <c r="W73" i="9" s="1"/>
  <c r="V70" i="9"/>
  <c r="W70" i="9" s="1"/>
  <c r="V69" i="9"/>
  <c r="W69" i="9" s="1"/>
  <c r="U68" i="9"/>
  <c r="W68" i="9" s="1"/>
  <c r="V56" i="9"/>
  <c r="W56" i="9" s="1"/>
  <c r="V55" i="9"/>
  <c r="W55" i="9" s="1"/>
  <c r="V54" i="9"/>
  <c r="W54" i="9" s="1"/>
  <c r="V53" i="9"/>
  <c r="W53" i="9" s="1"/>
  <c r="V52" i="9"/>
  <c r="W52" i="9" s="1"/>
  <c r="U51" i="9"/>
  <c r="W51" i="9" s="1"/>
  <c r="V49" i="9"/>
  <c r="W49" i="9" s="1"/>
  <c r="V48" i="9"/>
  <c r="W48" i="9" s="1"/>
  <c r="V47" i="9"/>
  <c r="W47" i="9" s="1"/>
  <c r="V46" i="9"/>
  <c r="W46" i="9" s="1"/>
  <c r="V45" i="9"/>
  <c r="W45" i="9" s="1"/>
  <c r="U44" i="9"/>
  <c r="V44" i="9" s="1"/>
  <c r="V43" i="9"/>
  <c r="W43" i="9" s="1"/>
  <c r="V42" i="9"/>
  <c r="W42" i="9" s="1"/>
  <c r="V41" i="9"/>
  <c r="W41" i="9" s="1"/>
  <c r="V40" i="9"/>
  <c r="W40" i="9" s="1"/>
  <c r="V39" i="9"/>
  <c r="W39" i="9" s="1"/>
  <c r="U37" i="9"/>
  <c r="W37" i="9" s="1"/>
  <c r="V35" i="9"/>
  <c r="W35" i="9" s="1"/>
  <c r="V34" i="9"/>
  <c r="W34" i="9" s="1"/>
  <c r="V33" i="9"/>
  <c r="W33" i="9" s="1"/>
  <c r="U32" i="9"/>
  <c r="W32" i="9" s="1"/>
  <c r="V31" i="9"/>
  <c r="W31" i="9" s="1"/>
  <c r="V30" i="9"/>
  <c r="W30" i="9" s="1"/>
  <c r="V29" i="9"/>
  <c r="W29" i="9" s="1"/>
  <c r="V28" i="9"/>
  <c r="W28" i="9" s="1"/>
  <c r="V27" i="9"/>
  <c r="W27" i="9" s="1"/>
  <c r="U26" i="9"/>
  <c r="W26" i="9" s="1"/>
  <c r="V24" i="9"/>
  <c r="W24" i="9" s="1"/>
  <c r="V23" i="9"/>
  <c r="W23" i="9" s="1"/>
  <c r="V22" i="9"/>
  <c r="W22" i="9" s="1"/>
  <c r="U21" i="9"/>
  <c r="W21" i="9" s="1"/>
  <c r="U16" i="9"/>
  <c r="W16" i="9" s="1"/>
  <c r="U11" i="9"/>
  <c r="W11" i="9" s="1"/>
  <c r="U6" i="9"/>
  <c r="X2" i="9" l="1"/>
  <c r="V129" i="9"/>
  <c r="V97" i="9"/>
  <c r="W134" i="9"/>
  <c r="V26" i="9"/>
  <c r="V163" i="9"/>
  <c r="V139" i="9"/>
  <c r="V105" i="9"/>
  <c r="V32" i="9"/>
  <c r="V11" i="9"/>
  <c r="V101" i="9"/>
  <c r="V168" i="9"/>
  <c r="V148" i="9"/>
  <c r="W93" i="9"/>
  <c r="W121" i="9"/>
  <c r="V21" i="9"/>
  <c r="V51" i="9"/>
  <c r="V152" i="9"/>
  <c r="V68" i="9"/>
  <c r="V77" i="9"/>
  <c r="W44" i="9"/>
  <c r="W116" i="9"/>
  <c r="V73" i="9"/>
  <c r="W82" i="9"/>
  <c r="W88" i="9"/>
  <c r="W110" i="9"/>
  <c r="W144" i="9"/>
  <c r="W180" i="9"/>
  <c r="V174" i="9"/>
  <c r="W157" i="9"/>
  <c r="V157" i="9"/>
  <c r="V16" i="9"/>
  <c r="V6" i="9"/>
  <c r="W6" i="9"/>
  <c r="W186" i="9"/>
  <c r="V37" i="9"/>
  <c r="B33" i="3" l="1"/>
  <c r="E43" i="3" s="1"/>
  <c r="B32" i="3"/>
  <c r="B36" i="3" l="1"/>
  <c r="F44" i="3" s="1"/>
  <c r="B38" i="3" l="1"/>
  <c r="E45" i="3" s="1"/>
  <c r="E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Jure</author>
  </authors>
  <commentList>
    <comment ref="C21" authorId="0" shapeId="0" xr:uid="{00000000-0006-0000-0000-000001000000}">
      <text>
        <r>
          <rPr>
            <b/>
            <sz val="9"/>
            <color rgb="FF000000"/>
            <rFont val="Segoe UI"/>
            <family val="2"/>
            <charset val="1"/>
          </rPr>
          <t>Jure: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</text>
    </comment>
    <comment ref="Z36" authorId="0" shapeId="0" xr:uid="{681D771F-7925-4C93-A707-13B36655583C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190" authorId="0" shapeId="0" xr:uid="{3320D4B7-BA5A-4BC0-AE4B-06B76B6C6C83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01" authorId="0" shapeId="0" xr:uid="{431E963A-0942-479E-9EA5-BADB0FDAB93D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13" authorId="0" shapeId="0" xr:uid="{020AF2AF-4A2E-42DE-8C6A-A2277FEAB434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24" authorId="0" shapeId="0" xr:uid="{02E17BAF-7C44-4218-B93B-83C4E9750A46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37" authorId="0" shapeId="0" xr:uid="{CCAA44E3-512F-493A-B3D5-C27EFFBFC4C3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49" authorId="0" shapeId="0" xr:uid="{2E8D10FE-DF48-4F5D-B00D-9CD75E867CE5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62" authorId="0" shapeId="0" xr:uid="{6069B05F-BD2E-48DB-AA2E-06269A0D7A99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71" authorId="0" shapeId="0" xr:uid="{1BAC7A54-AB46-49AB-8999-967210D39618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285" authorId="0" shapeId="0" xr:uid="{133C1732-9773-4424-BAA0-6AD6823B5236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01" authorId="0" shapeId="0" xr:uid="{53594392-FE8E-4912-B0B6-1871AE058BFB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13" authorId="0" shapeId="0" xr:uid="{6FD57B2E-E13D-419A-9F94-E1CCF363A14A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20" authorId="0" shapeId="0" xr:uid="{122E3DF9-2545-4562-8F72-F0001920E6EA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36" authorId="0" shapeId="0" xr:uid="{C59F1CE7-A876-4AB1-868A-0CF93011C953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  <comment ref="Z350" authorId="0" shapeId="0" xr:uid="{39B5A2CE-C10F-4DA3-A16A-0FD63D4763BE}">
      <text>
        <r>
          <rPr>
            <sz val="9"/>
            <color indexed="81"/>
            <rFont val="Segoe UI"/>
            <family val="2"/>
            <charset val="238"/>
          </rPr>
          <t xml:space="preserve">Not possible for fluo colors.
</t>
        </r>
      </text>
    </comment>
  </commentList>
</comments>
</file>

<file path=xl/sharedStrings.xml><?xml version="1.0" encoding="utf-8"?>
<sst xmlns="http://schemas.openxmlformats.org/spreadsheetml/2006/main" count="545" uniqueCount="278">
  <si>
    <t>Pcs :</t>
  </si>
  <si>
    <t>Pcs Total:</t>
  </si>
  <si>
    <t>BLACK</t>
  </si>
  <si>
    <t>WHITE</t>
  </si>
  <si>
    <t>FLUO GREEN</t>
  </si>
  <si>
    <t>FLUO PINK</t>
  </si>
  <si>
    <t>FLUO YELLOW</t>
  </si>
  <si>
    <t>FLUO ORANGE</t>
  </si>
  <si>
    <t>Sets Total:</t>
  </si>
  <si>
    <t>Product</t>
  </si>
  <si>
    <t>No. of volumes</t>
  </si>
  <si>
    <t>Sets</t>
  </si>
  <si>
    <t>Pcs</t>
  </si>
  <si>
    <t>ROUNDED SHAPES</t>
  </si>
  <si>
    <t xml:space="preserve">No. 1 </t>
  </si>
  <si>
    <t>No. 2</t>
  </si>
  <si>
    <t xml:space="preserve">No. 3 </t>
  </si>
  <si>
    <t>No. 4</t>
  </si>
  <si>
    <t>No. 5</t>
  </si>
  <si>
    <t>Black</t>
  </si>
  <si>
    <t>White</t>
  </si>
  <si>
    <t>SPHERES</t>
  </si>
  <si>
    <t>CUBIC SHAPES</t>
  </si>
  <si>
    <t>MINI PYRAMIDS</t>
  </si>
  <si>
    <t>LARGE PYRAMIDS</t>
  </si>
  <si>
    <t>Invoice Address:</t>
  </si>
  <si>
    <t>Delivery Address:</t>
  </si>
  <si>
    <t>First name</t>
  </si>
  <si>
    <t>Last name</t>
  </si>
  <si>
    <t>Company</t>
  </si>
  <si>
    <t>Address</t>
  </si>
  <si>
    <t>Zip/Postal Code</t>
  </si>
  <si>
    <t>City</t>
  </si>
  <si>
    <t>Country</t>
  </si>
  <si>
    <t>Phone</t>
  </si>
  <si>
    <t>Email</t>
  </si>
  <si>
    <t>Order Summary:</t>
  </si>
  <si>
    <t>VOLUMES</t>
  </si>
  <si>
    <t>Volumes Total:</t>
  </si>
  <si>
    <t>Price Total:</t>
  </si>
  <si>
    <t>Discount:</t>
  </si>
  <si>
    <t>Total:</t>
  </si>
  <si>
    <t xml:space="preserve">Shipping Costs: </t>
  </si>
  <si>
    <t>ORDER TOTAL:</t>
  </si>
  <si>
    <t>Price TOTAL:</t>
  </si>
  <si>
    <t>Company Info:</t>
  </si>
  <si>
    <t>Name:</t>
  </si>
  <si>
    <t>Address:</t>
  </si>
  <si>
    <t>Contact:</t>
  </si>
  <si>
    <t>VAT no.:</t>
  </si>
  <si>
    <t>Identification No.:</t>
  </si>
  <si>
    <t>Bank Account No.:</t>
  </si>
  <si>
    <t>SWIFT (BIC):</t>
  </si>
  <si>
    <t>Bank Name:</t>
  </si>
  <si>
    <t>Bank Address:</t>
  </si>
  <si>
    <t>No. 6</t>
  </si>
  <si>
    <t>RANDOM</t>
  </si>
  <si>
    <t>Price EUR</t>
  </si>
  <si>
    <t>Price EUR (VAT excl.)</t>
  </si>
  <si>
    <t>Discount %:</t>
  </si>
  <si>
    <t>Morpho plus d.o.o.</t>
  </si>
  <si>
    <t>Ulica Ivana Hribarja 5, 4207 Cerklje, Slovenia (EU)</t>
  </si>
  <si>
    <t>Tel.:+386 31 527 355, Email.: info@morpho.si</t>
  </si>
  <si>
    <t>SI78321093</t>
  </si>
  <si>
    <t>SI56 3400 0101 5736 155</t>
  </si>
  <si>
    <t>KSPKSI22XXX</t>
  </si>
  <si>
    <t>Banka Sparkasse d.d.</t>
  </si>
  <si>
    <t>Cesta v Kleče 15, 1000 Ljubljana, Slovenia</t>
  </si>
  <si>
    <t>Contact: info@morpho.si</t>
  </si>
  <si>
    <t>www.morpho.si</t>
  </si>
  <si>
    <t>MORPHO PLUS D.O.O.</t>
  </si>
  <si>
    <t>Ulica Ivana Hribarja 5</t>
  </si>
  <si>
    <t>4207 Cerklje</t>
  </si>
  <si>
    <t>Slovenija</t>
  </si>
  <si>
    <r>
      <rPr>
        <sz val="11"/>
        <color theme="1"/>
        <rFont val="Calibri"/>
        <family val="2"/>
        <charset val="238"/>
        <scheme val="minor"/>
      </rPr>
      <t>BLUE</t>
    </r>
    <r>
      <rPr>
        <b/>
        <sz val="11"/>
        <color theme="1"/>
        <rFont val="Calibri"/>
        <family val="2"/>
        <charset val="238"/>
        <scheme val="minor"/>
      </rPr>
      <t xml:space="preserve">   RAL 5015</t>
    </r>
  </si>
  <si>
    <r>
      <t xml:space="preserve">RED  </t>
    </r>
    <r>
      <rPr>
        <b/>
        <sz val="11"/>
        <color theme="1"/>
        <rFont val="Calibri"/>
        <family val="2"/>
        <charset val="238"/>
        <scheme val="minor"/>
      </rPr>
      <t xml:space="preserve"> RAL 3020</t>
    </r>
  </si>
  <si>
    <r>
      <t xml:space="preserve">YELLOW  </t>
    </r>
    <r>
      <rPr>
        <b/>
        <sz val="11"/>
        <color theme="1"/>
        <rFont val="Calibri"/>
        <family val="2"/>
        <charset val="238"/>
        <scheme val="minor"/>
      </rPr>
      <t xml:space="preserve"> RAL 1021</t>
    </r>
  </si>
  <si>
    <r>
      <t xml:space="preserve">PURPLE </t>
    </r>
    <r>
      <rPr>
        <b/>
        <sz val="11"/>
        <color theme="0"/>
        <rFont val="Calibri"/>
        <family val="2"/>
        <charset val="238"/>
        <scheme val="minor"/>
      </rPr>
      <t xml:space="preserve">  RAL 4008</t>
    </r>
  </si>
  <si>
    <r>
      <t xml:space="preserve">GREEN  </t>
    </r>
    <r>
      <rPr>
        <b/>
        <sz val="11"/>
        <color theme="1"/>
        <rFont val="Calibri"/>
        <family val="2"/>
        <charset val="238"/>
        <scheme val="minor"/>
      </rPr>
      <t xml:space="preserve"> RAL 6037</t>
    </r>
  </si>
  <si>
    <t>RENDOM</t>
  </si>
  <si>
    <t>Price Total (VAT excluded):</t>
  </si>
  <si>
    <t>No. of holds</t>
  </si>
  <si>
    <t>Price (VAT excl.)</t>
  </si>
  <si>
    <t>Price €</t>
  </si>
  <si>
    <t>FOOTHOLDS</t>
  </si>
  <si>
    <t>CRIMPS</t>
  </si>
  <si>
    <t>EDGES</t>
  </si>
  <si>
    <t>JUGS</t>
  </si>
  <si>
    <t>PINCHES</t>
  </si>
  <si>
    <t>SLOPERS</t>
  </si>
  <si>
    <t>POCKETS</t>
  </si>
  <si>
    <t>VARIED</t>
  </si>
  <si>
    <t>HOLDS</t>
  </si>
  <si>
    <t>Price VAT excluded:</t>
  </si>
  <si>
    <t>Discount Total:</t>
  </si>
  <si>
    <t>VAT</t>
  </si>
  <si>
    <t>%:</t>
  </si>
  <si>
    <r>
      <t xml:space="preserve">GREY  </t>
    </r>
    <r>
      <rPr>
        <b/>
        <sz val="10"/>
        <color theme="1"/>
        <rFont val="Calibri"/>
        <family val="2"/>
        <charset val="238"/>
        <scheme val="minor"/>
      </rPr>
      <t>RAL 7045</t>
    </r>
  </si>
  <si>
    <r>
      <t xml:space="preserve">BLUE  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RAL 5015</t>
    </r>
  </si>
  <si>
    <r>
      <t xml:space="preserve">RED    </t>
    </r>
    <r>
      <rPr>
        <b/>
        <sz val="11"/>
        <color theme="1"/>
        <rFont val="Calibri"/>
        <family val="2"/>
        <charset val="238"/>
        <scheme val="minor"/>
      </rPr>
      <t>RAL 3020</t>
    </r>
  </si>
  <si>
    <r>
      <t xml:space="preserve">YELLOW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RAL 1021</t>
    </r>
  </si>
  <si>
    <r>
      <t xml:space="preserve">VIOLET   </t>
    </r>
    <r>
      <rPr>
        <b/>
        <sz val="11"/>
        <color theme="0"/>
        <rFont val="Calibri"/>
        <family val="2"/>
        <charset val="238"/>
        <scheme val="minor"/>
      </rPr>
      <t>RAL 4008</t>
    </r>
  </si>
  <si>
    <r>
      <t xml:space="preserve">GREEN   </t>
    </r>
    <r>
      <rPr>
        <b/>
        <sz val="11"/>
        <color theme="1"/>
        <rFont val="Calibri"/>
        <family val="2"/>
        <charset val="238"/>
        <scheme val="minor"/>
      </rPr>
      <t xml:space="preserve"> RAL 6037</t>
    </r>
  </si>
  <si>
    <r>
      <t xml:space="preserve">GREY    </t>
    </r>
    <r>
      <rPr>
        <b/>
        <sz val="11"/>
        <color theme="1"/>
        <rFont val="Calibri"/>
        <family val="2"/>
        <charset val="238"/>
        <scheme val="minor"/>
      </rPr>
      <t>RAL 7045</t>
    </r>
  </si>
  <si>
    <t xml:space="preserve">SLOPE STARS </t>
  </si>
  <si>
    <t>WAVE RIDERS</t>
  </si>
  <si>
    <t>LEDGES</t>
  </si>
  <si>
    <t>COMFORT ZONE 01</t>
  </si>
  <si>
    <t>PINCH ATTACK 01</t>
  </si>
  <si>
    <t>PINCH ATTACK 02</t>
  </si>
  <si>
    <t>PINCH ATTACK 03</t>
  </si>
  <si>
    <t>PINCH ATTACK 04</t>
  </si>
  <si>
    <t>PINCH ATTACK 05</t>
  </si>
  <si>
    <t>VAT number</t>
  </si>
  <si>
    <t>/ H.063</t>
  </si>
  <si>
    <t>/ H.064</t>
  </si>
  <si>
    <t>/ H.065</t>
  </si>
  <si>
    <t>/ H.066</t>
  </si>
  <si>
    <t>/ H.067</t>
  </si>
  <si>
    <t>/ H.068</t>
  </si>
  <si>
    <t>PINCH ATTACK 06</t>
  </si>
  <si>
    <t>/ H.069</t>
  </si>
  <si>
    <t>PINCH ATTACK 07</t>
  </si>
  <si>
    <t>/ H.070</t>
  </si>
  <si>
    <t>PINCH ATTACK 08</t>
  </si>
  <si>
    <t>PINCH ATTACK 09</t>
  </si>
  <si>
    <t>/ H.072</t>
  </si>
  <si>
    <t>PINCH ATTACK 14</t>
  </si>
  <si>
    <t>/ H.077</t>
  </si>
  <si>
    <t>PINCH ATTACK 13</t>
  </si>
  <si>
    <t>/ H.076</t>
  </si>
  <si>
    <t>PINCH ATTACK 12</t>
  </si>
  <si>
    <t>/ H.075</t>
  </si>
  <si>
    <t>/ H.074</t>
  </si>
  <si>
    <t>PINCH ATTACK 11</t>
  </si>
  <si>
    <t>PINCH ATTACK 10</t>
  </si>
  <si>
    <t>/ H.073</t>
  </si>
  <si>
    <t xml:space="preserve">CRATERS </t>
  </si>
  <si>
    <t>/ H.071</t>
  </si>
  <si>
    <t>MEDIUM SIZED PYRAMIDS</t>
  </si>
  <si>
    <r>
      <t xml:space="preserve">MINT  </t>
    </r>
    <r>
      <rPr>
        <b/>
        <sz val="11"/>
        <rFont val="Calibri"/>
        <family val="2"/>
        <charset val="238"/>
        <scheme val="minor"/>
      </rPr>
      <t>RAL 6027</t>
    </r>
  </si>
  <si>
    <t xml:space="preserve">SPLITTERS </t>
  </si>
  <si>
    <t>THE SHIELDS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</si>
  <si>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color theme="1"/>
        <rFont val="Calibri"/>
        <family val="2"/>
        <charset val="238"/>
        <scheme val="minor"/>
      </rPr>
      <t xml:space="preserve">/ V.013 </t>
    </r>
  </si>
  <si>
    <r>
      <rPr>
        <b/>
        <u/>
        <sz val="11"/>
        <color rgb="FF0070C0"/>
        <rFont val="Calibri"/>
        <family val="2"/>
        <charset val="238"/>
        <scheme val="minor"/>
      </rPr>
      <t>SHELLS</t>
    </r>
    <r>
      <rPr>
        <sz val="11"/>
        <rFont val="Calibri"/>
        <family val="2"/>
        <charset val="238"/>
        <scheme val="minor"/>
      </rPr>
      <t xml:space="preserve"> / </t>
    </r>
    <r>
      <rPr>
        <sz val="10"/>
        <rFont val="Calibri"/>
        <family val="2"/>
        <charset val="238"/>
        <scheme val="minor"/>
      </rPr>
      <t>V.001</t>
    </r>
  </si>
  <si>
    <r>
      <rPr>
        <b/>
        <u/>
        <sz val="11"/>
        <color rgb="FF0070C0"/>
        <rFont val="Calibri"/>
        <family val="2"/>
        <charset val="238"/>
        <scheme val="minor"/>
      </rPr>
      <t>VACUUMS</t>
    </r>
    <r>
      <rPr>
        <b/>
        <sz val="11"/>
        <color theme="8" tint="-0.249977111117893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</t>
    </r>
    <r>
      <rPr>
        <sz val="10"/>
        <rFont val="Calibri"/>
        <family val="2"/>
        <charset val="238"/>
        <scheme val="minor"/>
      </rPr>
      <t>V.002</t>
    </r>
  </si>
  <si>
    <r>
      <rPr>
        <b/>
        <u/>
        <sz val="11"/>
        <color rgb="FF0070C0"/>
        <rFont val="Calibri"/>
        <family val="2"/>
        <charset val="238"/>
        <scheme val="minor"/>
      </rPr>
      <t>HYBRIDS</t>
    </r>
    <r>
      <rPr>
        <b/>
        <sz val="12"/>
        <color rgb="FF0070C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</t>
    </r>
    <r>
      <rPr>
        <sz val="10"/>
        <rFont val="Calibri"/>
        <family val="2"/>
        <charset val="238"/>
        <scheme val="minor"/>
      </rPr>
      <t>V.004</t>
    </r>
  </si>
  <si>
    <r>
      <rPr>
        <b/>
        <u/>
        <sz val="11"/>
        <color rgb="FF0070C0"/>
        <rFont val="Calibri"/>
        <family val="2"/>
        <charset val="238"/>
        <scheme val="minor"/>
      </rPr>
      <t>PLASMIDS</t>
    </r>
    <r>
      <rPr>
        <b/>
        <sz val="12"/>
        <color theme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</t>
    </r>
    <r>
      <rPr>
        <sz val="10"/>
        <rFont val="Calibri"/>
        <family val="2"/>
        <charset val="238"/>
        <scheme val="minor"/>
      </rPr>
      <t>V.005</t>
    </r>
  </si>
  <si>
    <r>
      <rPr>
        <b/>
        <u/>
        <sz val="11"/>
        <color rgb="FF0070C0"/>
        <rFont val="Calibri"/>
        <family val="2"/>
        <charset val="238"/>
        <scheme val="minor"/>
      </rPr>
      <t>PINCHES</t>
    </r>
    <r>
      <rPr>
        <sz val="11"/>
        <rFont val="Calibri"/>
        <family val="2"/>
        <charset val="238"/>
        <scheme val="minor"/>
      </rPr>
      <t xml:space="preserve"> / </t>
    </r>
    <r>
      <rPr>
        <sz val="10"/>
        <rFont val="Calibri"/>
        <family val="2"/>
        <charset val="238"/>
        <scheme val="minor"/>
      </rPr>
      <t>V.007</t>
    </r>
  </si>
  <si>
    <r>
      <rPr>
        <b/>
        <u/>
        <sz val="11"/>
        <color rgb="FF0070C0"/>
        <rFont val="Calibri"/>
        <family val="2"/>
        <charset val="238"/>
        <scheme val="minor"/>
      </rPr>
      <t>BLOBS</t>
    </r>
    <r>
      <rPr>
        <sz val="11"/>
        <rFont val="Calibri"/>
        <family val="2"/>
        <charset val="238"/>
        <scheme val="minor"/>
      </rPr>
      <t xml:space="preserve"> / </t>
    </r>
    <r>
      <rPr>
        <sz val="10"/>
        <rFont val="Calibri"/>
        <family val="2"/>
        <charset val="238"/>
        <scheme val="minor"/>
      </rPr>
      <t>V.008</t>
    </r>
  </si>
  <si>
    <r>
      <rPr>
        <b/>
        <u/>
        <sz val="11"/>
        <color rgb="FF0070C0"/>
        <rFont val="Calibri"/>
        <family val="2"/>
        <charset val="238"/>
        <scheme val="minor"/>
      </rPr>
      <t>THE SHIELDS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V.014</t>
    </r>
  </si>
  <si>
    <r>
      <rPr>
        <b/>
        <u/>
        <sz val="11"/>
        <color rgb="FF0070C0"/>
        <rFont val="Calibri"/>
        <family val="2"/>
        <charset val="238"/>
        <scheme val="minor"/>
      </rPr>
      <t>ORBS</t>
    </r>
    <r>
      <rPr>
        <b/>
        <u/>
        <sz val="10"/>
        <color theme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V.015</t>
    </r>
  </si>
  <si>
    <r>
      <rPr>
        <b/>
        <u/>
        <sz val="11"/>
        <color rgb="FF0070C0"/>
        <rFont val="Calibri"/>
        <family val="2"/>
        <charset val="238"/>
        <scheme val="minor"/>
      </rPr>
      <t>SPHERES</t>
    </r>
    <r>
      <rPr>
        <sz val="10"/>
        <rFont val="Calibri"/>
        <family val="2"/>
        <charset val="238"/>
        <scheme val="minor"/>
      </rPr>
      <t xml:space="preserve"> / V.016</t>
    </r>
  </si>
  <si>
    <r>
      <rPr>
        <b/>
        <u/>
        <sz val="11"/>
        <color theme="10"/>
        <rFont val="Calibri"/>
        <family val="2"/>
        <charset val="238"/>
        <scheme val="minor"/>
      </rPr>
      <t>BALLS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V.017</t>
    </r>
  </si>
  <si>
    <r>
      <rPr>
        <b/>
        <u/>
        <sz val="11"/>
        <color rgb="FF0070C0"/>
        <rFont val="Calibri"/>
        <family val="2"/>
        <charset val="238"/>
        <scheme val="minor"/>
      </rPr>
      <t>ORBITALS</t>
    </r>
    <r>
      <rPr>
        <sz val="10"/>
        <rFont val="Calibri"/>
        <family val="2"/>
        <charset val="238"/>
        <scheme val="minor"/>
      </rPr>
      <t xml:space="preserve"> / V.018</t>
    </r>
  </si>
  <si>
    <r>
      <rPr>
        <b/>
        <u/>
        <sz val="11"/>
        <color rgb="FF0070C0"/>
        <rFont val="Calibri"/>
        <family val="2"/>
        <charset val="238"/>
        <scheme val="minor"/>
      </rPr>
      <t>3-GLOBE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V.019</t>
    </r>
  </si>
  <si>
    <r>
      <rPr>
        <b/>
        <u/>
        <sz val="11"/>
        <color rgb="FF0070C0"/>
        <rFont val="Calibri"/>
        <family val="2"/>
        <charset val="238"/>
        <scheme val="minor"/>
      </rPr>
      <t>HEMISPHERE</t>
    </r>
    <r>
      <rPr>
        <sz val="10"/>
        <rFont val="Calibri"/>
        <family val="2"/>
        <charset val="238"/>
        <scheme val="minor"/>
      </rPr>
      <t xml:space="preserve"> / V.020</t>
    </r>
  </si>
  <si>
    <r>
      <rPr>
        <b/>
        <u/>
        <sz val="11"/>
        <color rgb="FF0070C0"/>
        <rFont val="Calibri"/>
        <family val="2"/>
        <charset val="238"/>
        <scheme val="minor"/>
      </rPr>
      <t>BRICKS</t>
    </r>
    <r>
      <rPr>
        <sz val="10"/>
        <rFont val="Calibri"/>
        <family val="2"/>
        <charset val="238"/>
        <scheme val="minor"/>
      </rPr>
      <t xml:space="preserve"> / V.022</t>
    </r>
  </si>
  <si>
    <r>
      <rPr>
        <b/>
        <u/>
        <sz val="11"/>
        <color rgb="FF0070C0"/>
        <rFont val="Calibri"/>
        <family val="2"/>
        <charset val="238"/>
        <scheme val="minor"/>
      </rPr>
      <t>GEMS</t>
    </r>
    <r>
      <rPr>
        <sz val="10"/>
        <rFont val="Calibri"/>
        <family val="2"/>
        <charset val="238"/>
        <scheme val="minor"/>
      </rPr>
      <t xml:space="preserve"> / V.023</t>
    </r>
  </si>
  <si>
    <r>
      <rPr>
        <b/>
        <u/>
        <sz val="11"/>
        <color rgb="FF0070C0"/>
        <rFont val="Calibri"/>
        <family val="2"/>
        <charset val="238"/>
        <scheme val="minor"/>
      </rPr>
      <t>PRISMS</t>
    </r>
    <r>
      <rPr>
        <sz val="10"/>
        <rFont val="Calibri"/>
        <family val="2"/>
        <charset val="238"/>
        <scheme val="minor"/>
      </rPr>
      <t xml:space="preserve"> / V.025</t>
    </r>
  </si>
  <si>
    <r>
      <rPr>
        <b/>
        <u/>
        <sz val="11"/>
        <color rgb="FF0070C0"/>
        <rFont val="Calibri"/>
        <family val="2"/>
        <charset val="238"/>
        <scheme val="minor"/>
      </rPr>
      <t>DELTOIDS</t>
    </r>
    <r>
      <rPr>
        <sz val="10"/>
        <rFont val="Calibri"/>
        <family val="2"/>
        <charset val="238"/>
        <scheme val="minor"/>
      </rPr>
      <t xml:space="preserve"> / V.026</t>
    </r>
  </si>
  <si>
    <r>
      <rPr>
        <b/>
        <u/>
        <sz val="11"/>
        <color rgb="FF0070C0"/>
        <rFont val="Calibri"/>
        <family val="2"/>
        <charset val="238"/>
        <scheme val="minor"/>
      </rPr>
      <t>EPSILONS</t>
    </r>
    <r>
      <rPr>
        <sz val="10"/>
        <rFont val="Calibri"/>
        <family val="2"/>
        <charset val="238"/>
        <scheme val="minor"/>
      </rPr>
      <t xml:space="preserve"> / V.027</t>
    </r>
  </si>
  <si>
    <r>
      <rPr>
        <b/>
        <u/>
        <sz val="11"/>
        <color rgb="FF0070C0"/>
        <rFont val="Calibri"/>
        <family val="2"/>
        <charset val="238"/>
        <scheme val="minor"/>
      </rPr>
      <t>TRAPEZIUS</t>
    </r>
    <r>
      <rPr>
        <sz val="10"/>
        <rFont val="Calibri"/>
        <family val="2"/>
        <charset val="238"/>
        <scheme val="minor"/>
      </rPr>
      <t xml:space="preserve"> / V.028</t>
    </r>
  </si>
  <si>
    <r>
      <rPr>
        <b/>
        <u/>
        <sz val="11"/>
        <color rgb="FF0070C0"/>
        <rFont val="Calibri"/>
        <family val="2"/>
        <charset val="238"/>
        <scheme val="minor"/>
      </rPr>
      <t>SIRIUS</t>
    </r>
    <r>
      <rPr>
        <u/>
        <sz val="11"/>
        <color theme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V.029</t>
    </r>
  </si>
  <si>
    <r>
      <rPr>
        <b/>
        <u/>
        <sz val="11"/>
        <color rgb="FF0070C0"/>
        <rFont val="Calibri"/>
        <family val="2"/>
        <charset val="238"/>
        <scheme val="minor"/>
      </rPr>
      <t>POLARIS</t>
    </r>
    <r>
      <rPr>
        <sz val="10"/>
        <rFont val="Calibri"/>
        <family val="2"/>
        <charset val="238"/>
        <scheme val="minor"/>
      </rPr>
      <t xml:space="preserve"> / V.030</t>
    </r>
  </si>
  <si>
    <r>
      <rPr>
        <b/>
        <u/>
        <sz val="11"/>
        <color rgb="FF0070C0"/>
        <rFont val="Calibri"/>
        <family val="2"/>
        <charset val="238"/>
        <scheme val="minor"/>
      </rPr>
      <t>CENTAURI</t>
    </r>
    <r>
      <rPr>
        <sz val="10"/>
        <rFont val="Calibri"/>
        <family val="2"/>
        <charset val="238"/>
        <scheme val="minor"/>
      </rPr>
      <t xml:space="preserve"> / V.031</t>
    </r>
  </si>
  <si>
    <r>
      <rPr>
        <b/>
        <u/>
        <sz val="11"/>
        <color rgb="FF0070C0"/>
        <rFont val="Calibri"/>
        <family val="2"/>
        <charset val="238"/>
        <scheme val="minor"/>
      </rPr>
      <t>ALGEBRAS</t>
    </r>
    <r>
      <rPr>
        <sz val="10"/>
        <rFont val="Calibri"/>
        <family val="2"/>
        <charset val="238"/>
        <scheme val="minor"/>
      </rPr>
      <t xml:space="preserve"> / V.033</t>
    </r>
  </si>
  <si>
    <r>
      <rPr>
        <b/>
        <u/>
        <sz val="11"/>
        <color rgb="FF0070C0"/>
        <rFont val="Calibri"/>
        <family val="2"/>
        <charset val="238"/>
        <scheme val="minor"/>
      </rPr>
      <t>PITAGORAS</t>
    </r>
    <r>
      <rPr>
        <sz val="11"/>
        <rFont val="Calibri"/>
        <family val="2"/>
        <charset val="238"/>
        <scheme val="minor"/>
      </rPr>
      <t xml:space="preserve"> / V.034</t>
    </r>
  </si>
  <si>
    <r>
      <rPr>
        <b/>
        <u/>
        <sz val="11"/>
        <color rgb="FF0070C0"/>
        <rFont val="Calibri"/>
        <family val="2"/>
        <charset val="238"/>
        <scheme val="minor"/>
      </rPr>
      <t>THEOREMS</t>
    </r>
    <r>
      <rPr>
        <sz val="10"/>
        <rFont val="Calibri"/>
        <family val="2"/>
        <charset val="238"/>
        <scheme val="minor"/>
      </rPr>
      <t xml:space="preserve"> / V.035</t>
    </r>
  </si>
  <si>
    <r>
      <rPr>
        <b/>
        <u/>
        <sz val="11"/>
        <color rgb="FF0070C0"/>
        <rFont val="Calibri"/>
        <family val="2"/>
        <charset val="238"/>
        <scheme val="minor"/>
      </rPr>
      <t>SPEAR</t>
    </r>
    <r>
      <rPr>
        <sz val="10"/>
        <rFont val="Calibri"/>
        <family val="2"/>
        <charset val="238"/>
        <scheme val="minor"/>
      </rPr>
      <t xml:space="preserve"> / V.037</t>
    </r>
  </si>
  <si>
    <r>
      <rPr>
        <b/>
        <u/>
        <sz val="11"/>
        <color rgb="FF0070C0"/>
        <rFont val="Calibri"/>
        <family val="2"/>
        <charset val="238"/>
        <scheme val="minor"/>
      </rPr>
      <t>COFFIN</t>
    </r>
    <r>
      <rPr>
        <sz val="10"/>
        <rFont val="Calibri"/>
        <family val="2"/>
        <charset val="238"/>
        <scheme val="minor"/>
      </rPr>
      <t xml:space="preserve"> / V.038</t>
    </r>
  </si>
  <si>
    <r>
      <rPr>
        <b/>
        <u/>
        <sz val="11"/>
        <color rgb="FF0070C0"/>
        <rFont val="Calibri"/>
        <family val="2"/>
        <charset val="238"/>
        <scheme val="minor"/>
      </rPr>
      <t>ARROWHEAD</t>
    </r>
    <r>
      <rPr>
        <sz val="10"/>
        <rFont val="Calibri"/>
        <family val="2"/>
        <charset val="238"/>
        <scheme val="minor"/>
      </rPr>
      <t xml:space="preserve"> / V.039</t>
    </r>
  </si>
  <si>
    <r>
      <rPr>
        <b/>
        <u/>
        <sz val="11"/>
        <color rgb="FF0070C0"/>
        <rFont val="Calibri"/>
        <family val="2"/>
        <charset val="238"/>
        <scheme val="minor"/>
      </rPr>
      <t>HUECOS XL</t>
    </r>
    <r>
      <rPr>
        <sz val="10"/>
        <rFont val="Calibri"/>
        <family val="2"/>
        <charset val="238"/>
        <scheme val="minor"/>
      </rPr>
      <t xml:space="preserve"> / V.042 </t>
    </r>
  </si>
  <si>
    <r>
      <rPr>
        <b/>
        <u/>
        <sz val="11"/>
        <color rgb="FF0070C0"/>
        <rFont val="Calibri"/>
        <family val="2"/>
        <charset val="238"/>
        <scheme val="minor"/>
      </rPr>
      <t>TOPPERS</t>
    </r>
    <r>
      <rPr>
        <sz val="10"/>
        <rFont val="Calibri"/>
        <family val="2"/>
        <charset val="238"/>
        <scheme val="minor"/>
      </rPr>
      <t xml:space="preserve"> / V.043  </t>
    </r>
  </si>
  <si>
    <r>
      <rPr>
        <b/>
        <u/>
        <sz val="11"/>
        <color rgb="FF0070C0"/>
        <rFont val="Calibri"/>
        <family val="2"/>
        <charset val="238"/>
        <scheme val="minor"/>
      </rPr>
      <t>RIDGES</t>
    </r>
    <r>
      <rPr>
        <sz val="10"/>
        <rFont val="Calibri"/>
        <family val="2"/>
        <charset val="238"/>
        <scheme val="minor"/>
      </rPr>
      <t xml:space="preserve"> / V.044  </t>
    </r>
  </si>
  <si>
    <r>
      <rPr>
        <b/>
        <u/>
        <sz val="11"/>
        <color rgb="FF0070C0"/>
        <rFont val="Calibri"/>
        <family val="2"/>
        <charset val="238"/>
        <scheme val="minor"/>
      </rPr>
      <t xml:space="preserve">CONES 01 - M </t>
    </r>
    <r>
      <rPr>
        <sz val="10"/>
        <rFont val="Calibri"/>
        <family val="2"/>
        <charset val="238"/>
        <scheme val="minor"/>
      </rPr>
      <t xml:space="preserve">/ V.045 </t>
    </r>
    <r>
      <rPr>
        <u/>
        <sz val="11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</si>
  <si>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1"/>
        <color rgb="FF0070C0"/>
        <rFont val="Calibri"/>
        <family val="2"/>
        <charset val="238"/>
        <scheme val="minor"/>
      </rPr>
      <t xml:space="preserve">CONES 02 - L </t>
    </r>
    <r>
      <rPr>
        <sz val="10"/>
        <rFont val="Calibri"/>
        <family val="2"/>
        <charset val="238"/>
        <scheme val="minor"/>
      </rPr>
      <t xml:space="preserve">/ V.046   </t>
    </r>
  </si>
  <si>
    <r>
      <rPr>
        <b/>
        <u/>
        <sz val="11"/>
        <color rgb="FF0070C0"/>
        <rFont val="Calibri"/>
        <family val="2"/>
        <charset val="238"/>
        <scheme val="minor"/>
      </rPr>
      <t>BLADES 01</t>
    </r>
    <r>
      <rPr>
        <sz val="10"/>
        <rFont val="Calibri"/>
        <family val="2"/>
        <charset val="238"/>
        <scheme val="minor"/>
      </rPr>
      <t xml:space="preserve"> / V.048</t>
    </r>
    <r>
      <rPr>
        <u/>
        <sz val="11"/>
        <color theme="10"/>
        <rFont val="Calibri"/>
        <family val="2"/>
        <charset val="238"/>
        <scheme val="minor"/>
      </rPr>
      <t xml:space="preserve">  </t>
    </r>
  </si>
  <si>
    <t>BLADES 01</t>
  </si>
  <si>
    <t>DUAL TEXTURE/ V.049</t>
  </si>
  <si>
    <r>
      <rPr>
        <b/>
        <u/>
        <sz val="11"/>
        <color rgb="FF0070C0"/>
        <rFont val="Calibri"/>
        <family val="2"/>
        <charset val="238"/>
        <scheme val="minor"/>
      </rPr>
      <t>BLADES 02</t>
    </r>
    <r>
      <rPr>
        <u/>
        <sz val="11"/>
        <color theme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/ V.050  </t>
    </r>
  </si>
  <si>
    <t>BLADES 02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</si>
  <si>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 V.051 </t>
    </r>
  </si>
  <si>
    <r>
      <rPr>
        <b/>
        <u/>
        <sz val="11"/>
        <color rgb="FF0070C0"/>
        <rFont val="Calibri"/>
        <family val="2"/>
        <charset val="238"/>
        <scheme val="minor"/>
      </rPr>
      <t>BLADES 03</t>
    </r>
    <r>
      <rPr>
        <sz val="10"/>
        <rFont val="Calibri"/>
        <family val="2"/>
        <charset val="238"/>
        <scheme val="minor"/>
      </rPr>
      <t xml:space="preserve"> / V.052  </t>
    </r>
  </si>
  <si>
    <t>BLADES 03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</si>
  <si>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 V.053</t>
    </r>
  </si>
  <si>
    <r>
      <rPr>
        <b/>
        <u/>
        <sz val="11"/>
        <color rgb="FF0070C0"/>
        <rFont val="Calibri"/>
        <family val="2"/>
        <charset val="238"/>
        <scheme val="minor"/>
      </rPr>
      <t>EDGIES 01</t>
    </r>
    <r>
      <rPr>
        <sz val="10"/>
        <rFont val="Calibri"/>
        <family val="2"/>
        <charset val="238"/>
        <scheme val="minor"/>
      </rPr>
      <t xml:space="preserve"> / V.054  </t>
    </r>
  </si>
  <si>
    <t>EDGIES 01</t>
  </si>
  <si>
    <r>
      <rPr>
        <b/>
        <u/>
        <sz val="11"/>
        <color rgb="FF0070C0"/>
        <rFont val="Calibri"/>
        <family val="2"/>
        <charset val="238"/>
        <scheme val="minor"/>
      </rPr>
      <t>EDGIES 02</t>
    </r>
    <r>
      <rPr>
        <sz val="11"/>
        <color theme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V.056   </t>
    </r>
  </si>
  <si>
    <t>EDGIES 02</t>
  </si>
  <si>
    <r>
      <rPr>
        <b/>
        <u/>
        <sz val="11"/>
        <color rgb="FF0070C0"/>
        <rFont val="Calibri"/>
        <family val="2"/>
        <charset val="238"/>
        <scheme val="minor"/>
      </rPr>
      <t>SPLITTERS</t>
    </r>
    <r>
      <rPr>
        <sz val="11"/>
        <rFont val="Calibri"/>
        <family val="2"/>
        <charset val="238"/>
        <scheme val="minor"/>
      </rPr>
      <t xml:space="preserve"> / V.058 </t>
    </r>
    <r>
      <rPr>
        <u/>
        <sz val="11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</si>
  <si>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1"/>
        <color rgb="FF0070C0"/>
        <rFont val="Calibri"/>
        <family val="2"/>
        <charset val="238"/>
        <scheme val="minor"/>
      </rPr>
      <t>WAVES</t>
    </r>
    <r>
      <rPr>
        <sz val="11"/>
        <color theme="1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/ V.060   </t>
    </r>
  </si>
  <si>
    <r>
      <t>DUAL TEXTURE</t>
    </r>
    <r>
      <rPr>
        <sz val="10"/>
        <color theme="1"/>
        <rFont val="Calibri"/>
        <family val="2"/>
        <charset val="238"/>
        <scheme val="minor"/>
      </rPr>
      <t xml:space="preserve"> / V.057 </t>
    </r>
  </si>
  <si>
    <r>
      <t>DUAL TEXTURE</t>
    </r>
    <r>
      <rPr>
        <sz val="10"/>
        <color theme="1"/>
        <rFont val="Calibri"/>
        <family val="2"/>
        <charset val="238"/>
        <scheme val="minor"/>
      </rPr>
      <t>/ V.059</t>
    </r>
    <r>
      <rPr>
        <b/>
        <sz val="10"/>
        <color theme="1"/>
        <rFont val="Calibri"/>
        <family val="2"/>
        <charset val="238"/>
        <scheme val="minor"/>
      </rPr>
      <t xml:space="preserve">  </t>
    </r>
  </si>
  <si>
    <r>
      <t>DUAL TEXTURE</t>
    </r>
    <r>
      <rPr>
        <sz val="10"/>
        <color theme="1"/>
        <rFont val="Calibri"/>
        <family val="2"/>
        <charset val="238"/>
        <scheme val="minor"/>
      </rPr>
      <t xml:space="preserve">/ V.061 </t>
    </r>
  </si>
  <si>
    <t xml:space="preserve">WAVES </t>
  </si>
  <si>
    <r>
      <t xml:space="preserve">ORANGE    </t>
    </r>
    <r>
      <rPr>
        <b/>
        <sz val="11"/>
        <color theme="1"/>
        <rFont val="Calibri"/>
        <family val="2"/>
        <charset val="238"/>
        <scheme val="minor"/>
      </rPr>
      <t>RAL 2011</t>
    </r>
  </si>
  <si>
    <t>Color of the shiny part:</t>
  </si>
  <si>
    <r>
      <t xml:space="preserve">ORANGE  </t>
    </r>
    <r>
      <rPr>
        <b/>
        <sz val="11"/>
        <color theme="1"/>
        <rFont val="Calibri"/>
        <family val="2"/>
        <charset val="238"/>
        <scheme val="minor"/>
      </rPr>
      <t>RAL 2011</t>
    </r>
  </si>
  <si>
    <r>
      <rPr>
        <b/>
        <u/>
        <sz val="10"/>
        <color rgb="FF0070C0"/>
        <rFont val="Calibri"/>
        <family val="2"/>
        <charset val="238"/>
        <scheme val="minor"/>
      </rPr>
      <t>CELLS</t>
    </r>
    <r>
      <rPr>
        <sz val="10"/>
        <rFont val="Calibri"/>
        <family val="2"/>
        <charset val="238"/>
        <scheme val="minor"/>
      </rPr>
      <t xml:space="preserve"> / H.001</t>
    </r>
  </si>
  <si>
    <r>
      <rPr>
        <b/>
        <u/>
        <sz val="10"/>
        <color rgb="FF0070C0"/>
        <rFont val="Calibri"/>
        <family val="2"/>
        <charset val="238"/>
        <scheme val="minor"/>
      </rPr>
      <t>FRAGMENTS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H.002</t>
    </r>
  </si>
  <si>
    <r>
      <rPr>
        <b/>
        <u/>
        <sz val="10"/>
        <color rgb="FF0070C0"/>
        <rFont val="Calibri"/>
        <family val="2"/>
        <charset val="238"/>
        <scheme val="minor"/>
      </rPr>
      <t>SPORES</t>
    </r>
    <r>
      <rPr>
        <sz val="10"/>
        <rFont val="Calibri"/>
        <family val="2"/>
        <charset val="238"/>
        <scheme val="minor"/>
      </rPr>
      <t xml:space="preserve"> / H.003</t>
    </r>
  </si>
  <si>
    <r>
      <rPr>
        <b/>
        <u/>
        <sz val="10"/>
        <color rgb="FF0070C0"/>
        <rFont val="Calibri"/>
        <family val="2"/>
        <charset val="238"/>
        <scheme val="minor"/>
      </rPr>
      <t xml:space="preserve">RADICALS </t>
    </r>
    <r>
      <rPr>
        <sz val="10"/>
        <rFont val="Calibri"/>
        <family val="2"/>
        <charset val="238"/>
        <scheme val="minor"/>
      </rPr>
      <t>/ H.004</t>
    </r>
  </si>
  <si>
    <r>
      <rPr>
        <b/>
        <u/>
        <sz val="10"/>
        <color rgb="FF0070C0"/>
        <rFont val="Calibri"/>
        <family val="2"/>
        <charset val="238"/>
        <scheme val="minor"/>
      </rPr>
      <t>LIPIDS</t>
    </r>
    <r>
      <rPr>
        <sz val="10"/>
        <rFont val="Calibri"/>
        <family val="2"/>
        <charset val="238"/>
        <scheme val="minor"/>
      </rPr>
      <t xml:space="preserve"> / H.005</t>
    </r>
  </si>
  <si>
    <r>
      <rPr>
        <b/>
        <u/>
        <sz val="10"/>
        <color theme="10"/>
        <rFont val="Calibri"/>
        <family val="2"/>
        <charset val="238"/>
        <scheme val="minor"/>
      </rPr>
      <t>MOLTS</t>
    </r>
    <r>
      <rPr>
        <sz val="10"/>
        <rFont val="Calibri"/>
        <family val="2"/>
        <charset val="238"/>
        <scheme val="minor"/>
      </rPr>
      <t xml:space="preserve"> / H.006</t>
    </r>
  </si>
  <si>
    <r>
      <rPr>
        <b/>
        <u/>
        <sz val="10"/>
        <color rgb="FF0070C0"/>
        <rFont val="Calibri"/>
        <family val="2"/>
        <charset val="238"/>
        <scheme val="minor"/>
      </rPr>
      <t>RAPTORS</t>
    </r>
    <r>
      <rPr>
        <sz val="10"/>
        <rFont val="Calibri"/>
        <family val="2"/>
        <charset val="238"/>
        <scheme val="minor"/>
      </rPr>
      <t xml:space="preserve"> / H.007</t>
    </r>
  </si>
  <si>
    <r>
      <rPr>
        <b/>
        <u/>
        <sz val="10"/>
        <color rgb="FF0070C0"/>
        <rFont val="Calibri"/>
        <family val="2"/>
        <charset val="238"/>
        <scheme val="minor"/>
      </rPr>
      <t>FRACTIONS</t>
    </r>
    <r>
      <rPr>
        <sz val="10"/>
        <rFont val="Calibri"/>
        <family val="2"/>
        <charset val="238"/>
        <scheme val="minor"/>
      </rPr>
      <t xml:space="preserve"> / H.008</t>
    </r>
  </si>
  <si>
    <r>
      <rPr>
        <b/>
        <u/>
        <sz val="10"/>
        <color rgb="FF0070C0"/>
        <rFont val="Calibri"/>
        <family val="2"/>
        <charset val="238"/>
        <scheme val="minor"/>
      </rPr>
      <t>INVERTS</t>
    </r>
    <r>
      <rPr>
        <sz val="10"/>
        <rFont val="Calibri"/>
        <family val="2"/>
        <charset val="238"/>
        <scheme val="minor"/>
      </rPr>
      <t xml:space="preserve"> / H.009</t>
    </r>
  </si>
  <si>
    <r>
      <rPr>
        <b/>
        <u/>
        <sz val="10"/>
        <color rgb="FF0070C0"/>
        <rFont val="Calibri"/>
        <family val="2"/>
        <charset val="238"/>
        <scheme val="minor"/>
      </rPr>
      <t>PARASITES</t>
    </r>
    <r>
      <rPr>
        <sz val="10"/>
        <rFont val="Calibri"/>
        <family val="2"/>
        <charset val="238"/>
        <scheme val="minor"/>
      </rPr>
      <t xml:space="preserve"> / H.010</t>
    </r>
  </si>
  <si>
    <r>
      <rPr>
        <b/>
        <u/>
        <sz val="10"/>
        <color rgb="FF0070C0"/>
        <rFont val="Calibri"/>
        <family val="2"/>
        <charset val="238"/>
        <scheme val="minor"/>
      </rPr>
      <t>RADIATION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H.011</t>
    </r>
  </si>
  <si>
    <r>
      <rPr>
        <b/>
        <u/>
        <sz val="10"/>
        <color rgb="FF0070C0"/>
        <rFont val="Calibri"/>
        <family val="2"/>
        <charset val="238"/>
        <scheme val="minor"/>
      </rPr>
      <t>MICROBES</t>
    </r>
    <r>
      <rPr>
        <sz val="10"/>
        <rFont val="Calibri"/>
        <family val="2"/>
        <charset val="238"/>
        <scheme val="minor"/>
      </rPr>
      <t xml:space="preserve"> / H.012</t>
    </r>
  </si>
  <si>
    <r>
      <rPr>
        <b/>
        <u/>
        <sz val="10"/>
        <color rgb="FF0070C0"/>
        <rFont val="Calibri"/>
        <family val="2"/>
        <charset val="238"/>
        <scheme val="minor"/>
      </rPr>
      <t>FUNGUS</t>
    </r>
    <r>
      <rPr>
        <sz val="10"/>
        <rFont val="Calibri"/>
        <family val="2"/>
        <charset val="238"/>
        <scheme val="minor"/>
      </rPr>
      <t xml:space="preserve"> / H.013</t>
    </r>
  </si>
  <si>
    <r>
      <rPr>
        <b/>
        <u/>
        <sz val="10"/>
        <color rgb="FF0070C0"/>
        <rFont val="Calibri"/>
        <family val="2"/>
        <charset val="238"/>
        <scheme val="minor"/>
      </rPr>
      <t>SEDIMENTS</t>
    </r>
    <r>
      <rPr>
        <sz val="10"/>
        <rFont val="Calibri"/>
        <family val="2"/>
        <charset val="238"/>
        <scheme val="minor"/>
      </rPr>
      <t xml:space="preserve"> / H.015</t>
    </r>
  </si>
  <si>
    <r>
      <rPr>
        <b/>
        <u/>
        <sz val="10"/>
        <color rgb="FF0070C0"/>
        <rFont val="Calibri"/>
        <family val="2"/>
        <charset val="238"/>
        <scheme val="minor"/>
      </rPr>
      <t>TRUFFLES</t>
    </r>
    <r>
      <rPr>
        <sz val="10"/>
        <rFont val="Calibri"/>
        <family val="2"/>
        <charset val="238"/>
        <scheme val="minor"/>
      </rPr>
      <t xml:space="preserve"> / H.016</t>
    </r>
  </si>
  <si>
    <r>
      <rPr>
        <b/>
        <u/>
        <sz val="10"/>
        <color rgb="FF0070C0"/>
        <rFont val="Calibri"/>
        <family val="2"/>
        <charset val="238"/>
        <scheme val="minor"/>
      </rPr>
      <t>TERMITES</t>
    </r>
    <r>
      <rPr>
        <sz val="10"/>
        <rFont val="Calibri"/>
        <family val="2"/>
        <charset val="238"/>
        <scheme val="minor"/>
      </rPr>
      <t xml:space="preserve"> / H.017</t>
    </r>
  </si>
  <si>
    <r>
      <rPr>
        <b/>
        <u/>
        <sz val="10"/>
        <color rgb="FF0070C0"/>
        <rFont val="Calibri"/>
        <family val="2"/>
        <charset val="238"/>
        <scheme val="minor"/>
      </rPr>
      <t xml:space="preserve">AXIOMS </t>
    </r>
    <r>
      <rPr>
        <sz val="10"/>
        <rFont val="Calibri"/>
        <family val="2"/>
        <charset val="238"/>
        <scheme val="minor"/>
      </rPr>
      <t>/ H.018</t>
    </r>
  </si>
  <si>
    <r>
      <rPr>
        <b/>
        <u/>
        <sz val="10"/>
        <color rgb="FF0070C0"/>
        <rFont val="Calibri"/>
        <family val="2"/>
        <charset val="238"/>
        <scheme val="minor"/>
      </rPr>
      <t>FLAKES</t>
    </r>
    <r>
      <rPr>
        <sz val="10"/>
        <rFont val="Calibri"/>
        <family val="2"/>
        <charset val="238"/>
        <scheme val="minor"/>
      </rPr>
      <t xml:space="preserve"> / H.019</t>
    </r>
  </si>
  <si>
    <r>
      <rPr>
        <b/>
        <u/>
        <sz val="10"/>
        <color rgb="FF0070C0"/>
        <rFont val="Calibri"/>
        <family val="2"/>
        <charset val="238"/>
        <scheme val="minor"/>
      </rPr>
      <t>JUMBOS</t>
    </r>
    <r>
      <rPr>
        <sz val="10"/>
        <rFont val="Calibri"/>
        <family val="2"/>
        <charset val="238"/>
        <scheme val="minor"/>
      </rPr>
      <t xml:space="preserve"> / H.020</t>
    </r>
  </si>
  <si>
    <r>
      <rPr>
        <b/>
        <u/>
        <sz val="10"/>
        <color rgb="FF0070C0"/>
        <rFont val="Calibri"/>
        <family val="2"/>
        <charset val="238"/>
        <scheme val="minor"/>
      </rPr>
      <t>WAVES</t>
    </r>
    <r>
      <rPr>
        <sz val="10"/>
        <rFont val="Calibri"/>
        <family val="2"/>
        <charset val="238"/>
        <scheme val="minor"/>
      </rPr>
      <t xml:space="preserve"> / H.021</t>
    </r>
  </si>
  <si>
    <r>
      <rPr>
        <b/>
        <u/>
        <sz val="10"/>
        <color rgb="FF0070C0"/>
        <rFont val="Calibri"/>
        <family val="2"/>
        <charset val="238"/>
        <scheme val="minor"/>
      </rPr>
      <t>TRIS</t>
    </r>
    <r>
      <rPr>
        <sz val="10"/>
        <rFont val="Calibri"/>
        <family val="2"/>
        <charset val="238"/>
        <scheme val="minor"/>
      </rPr>
      <t xml:space="preserve"> / H.022</t>
    </r>
  </si>
  <si>
    <r>
      <rPr>
        <b/>
        <u/>
        <sz val="10"/>
        <color rgb="FF0070C0"/>
        <rFont val="Calibri"/>
        <family val="2"/>
        <charset val="238"/>
        <scheme val="minor"/>
      </rPr>
      <t>CAPSULES</t>
    </r>
    <r>
      <rPr>
        <sz val="10"/>
        <rFont val="Calibri"/>
        <family val="2"/>
        <charset val="238"/>
        <scheme val="minor"/>
      </rPr>
      <t xml:space="preserve"> / H.023</t>
    </r>
  </si>
  <si>
    <r>
      <rPr>
        <b/>
        <u/>
        <sz val="10"/>
        <color rgb="FF0070C0"/>
        <rFont val="Calibri"/>
        <family val="2"/>
        <charset val="238"/>
        <scheme val="minor"/>
      </rPr>
      <t>ELIPSIS</t>
    </r>
    <r>
      <rPr>
        <sz val="10"/>
        <rFont val="Calibri"/>
        <family val="2"/>
        <charset val="238"/>
        <scheme val="minor"/>
      </rPr>
      <t xml:space="preserve"> / H.024</t>
    </r>
  </si>
  <si>
    <r>
      <rPr>
        <b/>
        <u/>
        <sz val="10"/>
        <color rgb="FF0070C0"/>
        <rFont val="Calibri"/>
        <family val="2"/>
        <charset val="238"/>
        <scheme val="minor"/>
      </rPr>
      <t>COCOONS</t>
    </r>
    <r>
      <rPr>
        <sz val="10"/>
        <rFont val="Calibri"/>
        <family val="2"/>
        <charset val="238"/>
        <scheme val="minor"/>
      </rPr>
      <t xml:space="preserve"> / H.028</t>
    </r>
    <r>
      <rPr>
        <u/>
        <sz val="11"/>
        <color theme="10"/>
        <rFont val="Calibri"/>
        <family val="2"/>
        <charset val="238"/>
        <scheme val="minor"/>
      </rPr>
      <t xml:space="preserve"> </t>
    </r>
  </si>
  <si>
    <r>
      <rPr>
        <b/>
        <u/>
        <sz val="10"/>
        <color rgb="FF0070C0"/>
        <rFont val="Calibri"/>
        <family val="2"/>
        <charset val="238"/>
        <scheme val="minor"/>
      </rPr>
      <t>DIFFUSION</t>
    </r>
    <r>
      <rPr>
        <sz val="10"/>
        <rFont val="Calibri"/>
        <family val="2"/>
        <charset val="238"/>
        <scheme val="minor"/>
      </rPr>
      <t xml:space="preserve"> / H.029</t>
    </r>
  </si>
  <si>
    <r>
      <rPr>
        <b/>
        <u/>
        <sz val="10"/>
        <color rgb="FF0070C0"/>
        <rFont val="Calibri"/>
        <family val="2"/>
        <charset val="238"/>
        <scheme val="minor"/>
      </rPr>
      <t>EGGS</t>
    </r>
    <r>
      <rPr>
        <sz val="10"/>
        <rFont val="Calibri"/>
        <family val="2"/>
        <charset val="238"/>
        <scheme val="minor"/>
      </rPr>
      <t xml:space="preserve"> / H.030</t>
    </r>
  </si>
  <si>
    <r>
      <rPr>
        <b/>
        <u/>
        <sz val="10"/>
        <color rgb="FF0070C0"/>
        <rFont val="Calibri"/>
        <family val="2"/>
        <charset val="238"/>
        <scheme val="minor"/>
      </rPr>
      <t>OCTOPUSES</t>
    </r>
    <r>
      <rPr>
        <sz val="10"/>
        <rFont val="Calibri"/>
        <family val="2"/>
        <charset val="238"/>
        <scheme val="minor"/>
      </rPr>
      <t xml:space="preserve"> / H.031</t>
    </r>
  </si>
  <si>
    <r>
      <rPr>
        <b/>
        <u/>
        <sz val="10"/>
        <color rgb="FF0070C0"/>
        <rFont val="Calibri"/>
        <family val="2"/>
        <charset val="238"/>
        <scheme val="minor"/>
      </rPr>
      <t>STEROIDS</t>
    </r>
    <r>
      <rPr>
        <sz val="10"/>
        <rFont val="Calibri"/>
        <family val="2"/>
        <charset val="238"/>
        <scheme val="minor"/>
      </rPr>
      <t xml:space="preserve"> / H.032</t>
    </r>
  </si>
  <si>
    <r>
      <rPr>
        <b/>
        <u/>
        <sz val="10"/>
        <color rgb="FF0070C0"/>
        <rFont val="Calibri"/>
        <family val="2"/>
        <charset val="238"/>
        <scheme val="minor"/>
      </rPr>
      <t>LEDGES</t>
    </r>
    <r>
      <rPr>
        <sz val="10"/>
        <rFont val="Calibri"/>
        <family val="2"/>
        <charset val="238"/>
        <scheme val="minor"/>
      </rPr>
      <t xml:space="preserve"> / H.034</t>
    </r>
  </si>
  <si>
    <r>
      <rPr>
        <b/>
        <u/>
        <sz val="10"/>
        <color rgb="FF0070C0"/>
        <rFont val="Calibri"/>
        <family val="2"/>
        <charset val="238"/>
        <scheme val="minor"/>
      </rPr>
      <t>VEINS</t>
    </r>
    <r>
      <rPr>
        <sz val="10"/>
        <rFont val="Calibri"/>
        <family val="2"/>
        <charset val="238"/>
        <scheme val="minor"/>
      </rPr>
      <t xml:space="preserve"> / H.035</t>
    </r>
  </si>
  <si>
    <r>
      <rPr>
        <b/>
        <u/>
        <sz val="10"/>
        <color rgb="FF0070C0"/>
        <rFont val="Calibri"/>
        <family val="2"/>
        <charset val="238"/>
        <scheme val="minor"/>
      </rPr>
      <t>EROSIONS</t>
    </r>
    <r>
      <rPr>
        <sz val="10"/>
        <rFont val="Calibri"/>
        <family val="2"/>
        <charset val="238"/>
        <scheme val="minor"/>
      </rPr>
      <t xml:space="preserve"> / H.036</t>
    </r>
  </si>
  <si>
    <r>
      <rPr>
        <b/>
        <u/>
        <sz val="10"/>
        <color rgb="FF0070C0"/>
        <rFont val="Calibri"/>
        <family val="2"/>
        <charset val="238"/>
        <scheme val="minor"/>
      </rPr>
      <t>DIGITS</t>
    </r>
    <r>
      <rPr>
        <sz val="10"/>
        <rFont val="Calibri"/>
        <family val="2"/>
        <charset val="238"/>
        <scheme val="minor"/>
      </rPr>
      <t xml:space="preserve"> / H.038</t>
    </r>
  </si>
  <si>
    <r>
      <rPr>
        <b/>
        <u/>
        <sz val="10"/>
        <color rgb="FF0070C0"/>
        <rFont val="Calibri"/>
        <family val="2"/>
        <charset val="238"/>
        <scheme val="minor"/>
      </rPr>
      <t>CRACK</t>
    </r>
    <r>
      <rPr>
        <u/>
        <sz val="10"/>
        <color rgb="FF0070C0"/>
        <rFont val="Calibri"/>
        <family val="2"/>
        <charset val="238"/>
        <scheme val="minor"/>
      </rPr>
      <t>S</t>
    </r>
    <r>
      <rPr>
        <sz val="10"/>
        <rFont val="Calibri"/>
        <family val="2"/>
        <charset val="238"/>
        <scheme val="minor"/>
      </rPr>
      <t xml:space="preserve"> / H.039</t>
    </r>
  </si>
  <si>
    <r>
      <rPr>
        <b/>
        <u/>
        <sz val="10"/>
        <color rgb="FF0070C0"/>
        <rFont val="Calibri"/>
        <family val="2"/>
        <charset val="238"/>
        <scheme val="minor"/>
      </rPr>
      <t>HUECOS</t>
    </r>
    <r>
      <rPr>
        <sz val="10"/>
        <rFont val="Calibri"/>
        <family val="2"/>
        <charset val="238"/>
        <scheme val="minor"/>
      </rPr>
      <t xml:space="preserve"> / H.040</t>
    </r>
  </si>
  <si>
    <r>
      <rPr>
        <b/>
        <u/>
        <sz val="10"/>
        <color rgb="FF0070C0"/>
        <rFont val="Calibri"/>
        <family val="2"/>
        <charset val="238"/>
        <scheme val="minor"/>
      </rPr>
      <t>MUSHROOM</t>
    </r>
    <r>
      <rPr>
        <sz val="10"/>
        <rFont val="Calibri"/>
        <family val="2"/>
        <charset val="238"/>
        <scheme val="minor"/>
      </rPr>
      <t xml:space="preserve"> / H.041</t>
    </r>
  </si>
  <si>
    <r>
      <rPr>
        <b/>
        <u/>
        <sz val="10"/>
        <color rgb="FF0070C0"/>
        <rFont val="Calibri"/>
        <family val="2"/>
        <charset val="238"/>
        <scheme val="minor"/>
      </rPr>
      <t>BUMPS</t>
    </r>
    <r>
      <rPr>
        <sz val="10"/>
        <rFont val="Calibri"/>
        <family val="2"/>
        <charset val="238"/>
        <scheme val="minor"/>
      </rPr>
      <t xml:space="preserve"> / H.042</t>
    </r>
  </si>
  <si>
    <r>
      <rPr>
        <b/>
        <u/>
        <sz val="10"/>
        <color rgb="FF0070C0"/>
        <rFont val="Calibri"/>
        <family val="2"/>
        <charset val="238"/>
        <scheme val="minor"/>
      </rPr>
      <t>THE SLICES</t>
    </r>
    <r>
      <rPr>
        <sz val="10"/>
        <rFont val="Calibri"/>
        <family val="2"/>
        <charset val="238"/>
        <scheme val="minor"/>
      </rPr>
      <t xml:space="preserve"> / H.044</t>
    </r>
  </si>
  <si>
    <r>
      <rPr>
        <b/>
        <u/>
        <sz val="10"/>
        <color rgb="FF0070C0"/>
        <rFont val="Calibri"/>
        <family val="2"/>
        <charset val="238"/>
        <scheme val="minor"/>
      </rPr>
      <t>DENSE 01</t>
    </r>
    <r>
      <rPr>
        <sz val="10"/>
        <rFont val="Calibri"/>
        <family val="2"/>
        <charset val="238"/>
        <scheme val="minor"/>
      </rPr>
      <t xml:space="preserve"> / H.045</t>
    </r>
  </si>
  <si>
    <r>
      <rPr>
        <b/>
        <u/>
        <sz val="10"/>
        <color rgb="FF0070C0"/>
        <rFont val="Calibri"/>
        <family val="2"/>
        <charset val="238"/>
        <scheme val="minor"/>
      </rPr>
      <t>DENSE 02</t>
    </r>
    <r>
      <rPr>
        <sz val="10"/>
        <rFont val="Calibri"/>
        <family val="2"/>
        <charset val="238"/>
        <scheme val="minor"/>
      </rPr>
      <t xml:space="preserve"> / H.046</t>
    </r>
  </si>
  <si>
    <r>
      <rPr>
        <b/>
        <u/>
        <sz val="10"/>
        <color rgb="FF0070C0"/>
        <rFont val="Calibri"/>
        <family val="2"/>
        <charset val="238"/>
        <scheme val="minor"/>
      </rPr>
      <t>DENSE 04</t>
    </r>
    <r>
      <rPr>
        <sz val="10"/>
        <rFont val="Calibri"/>
        <family val="2"/>
        <charset val="238"/>
        <scheme val="minor"/>
      </rPr>
      <t xml:space="preserve"> / H.048</t>
    </r>
  </si>
  <si>
    <r>
      <rPr>
        <b/>
        <u/>
        <sz val="10"/>
        <color rgb="FF0070C0"/>
        <rFont val="Calibri"/>
        <family val="2"/>
        <charset val="238"/>
        <scheme val="minor"/>
      </rPr>
      <t>DENSE 06</t>
    </r>
    <r>
      <rPr>
        <sz val="10"/>
        <rFont val="Calibri"/>
        <family val="2"/>
        <charset val="238"/>
        <scheme val="minor"/>
      </rPr>
      <t xml:space="preserve"> / H.050</t>
    </r>
  </si>
  <si>
    <r>
      <rPr>
        <b/>
        <u/>
        <sz val="10"/>
        <color rgb="FF0070C0"/>
        <rFont val="Calibri"/>
        <family val="2"/>
        <charset val="238"/>
        <scheme val="minor"/>
      </rPr>
      <t>DENSE 05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H.049</t>
    </r>
  </si>
  <si>
    <r>
      <rPr>
        <b/>
        <u/>
        <sz val="10"/>
        <color rgb="FF0070C0"/>
        <rFont val="Calibri"/>
        <family val="2"/>
        <charset val="238"/>
        <scheme val="minor"/>
      </rPr>
      <t>DENSE 07</t>
    </r>
    <r>
      <rPr>
        <b/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H.051</t>
    </r>
  </si>
  <si>
    <r>
      <rPr>
        <b/>
        <u/>
        <sz val="10"/>
        <color rgb="FF0070C0"/>
        <rFont val="Calibri"/>
        <family val="2"/>
        <charset val="238"/>
        <scheme val="minor"/>
      </rPr>
      <t>DENSE 08</t>
    </r>
    <r>
      <rPr>
        <sz val="10"/>
        <rFont val="Calibri"/>
        <family val="2"/>
        <charset val="238"/>
        <scheme val="minor"/>
      </rPr>
      <t xml:space="preserve"> / H.052</t>
    </r>
  </si>
  <si>
    <r>
      <rPr>
        <b/>
        <u/>
        <sz val="10"/>
        <color rgb="FF0070C0"/>
        <rFont val="Calibri"/>
        <family val="2"/>
        <charset val="238"/>
        <scheme val="minor"/>
      </rPr>
      <t>LEAF DISORDERS</t>
    </r>
    <r>
      <rPr>
        <sz val="10"/>
        <rFont val="Calibri"/>
        <family val="2"/>
        <charset val="238"/>
        <scheme val="minor"/>
      </rPr>
      <t xml:space="preserve"> / H.053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</si>
  <si>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01</t>
    </r>
    <r>
      <rPr>
        <sz val="10"/>
        <rFont val="Calibri"/>
        <family val="2"/>
        <charset val="238"/>
        <scheme val="minor"/>
      </rPr>
      <t xml:space="preserve"> / H.054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</si>
  <si>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02</t>
    </r>
    <r>
      <rPr>
        <sz val="10"/>
        <rFont val="Calibri"/>
        <family val="2"/>
        <charset val="238"/>
        <scheme val="minor"/>
      </rPr>
      <t xml:space="preserve"> / H.055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</si>
  <si>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04</t>
    </r>
    <r>
      <rPr>
        <sz val="10"/>
        <rFont val="Calibri"/>
        <family val="2"/>
        <charset val="238"/>
        <scheme val="minor"/>
      </rPr>
      <t xml:space="preserve"> / H.057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</si>
  <si>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03</t>
    </r>
    <r>
      <rPr>
        <sz val="10"/>
        <rFont val="Calibri"/>
        <family val="2"/>
        <charset val="238"/>
        <scheme val="minor"/>
      </rPr>
      <t xml:space="preserve"> / H.056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</si>
  <si>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05</t>
    </r>
    <r>
      <rPr>
        <sz val="10"/>
        <rFont val="Calibri"/>
        <family val="2"/>
        <charset val="238"/>
        <scheme val="minor"/>
      </rPr>
      <t xml:space="preserve"> / H.058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</si>
  <si>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06</t>
    </r>
    <r>
      <rPr>
        <sz val="10"/>
        <rFont val="Calibri"/>
        <family val="2"/>
        <charset val="238"/>
        <scheme val="minor"/>
      </rPr>
      <t xml:space="preserve"> / H.059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</si>
  <si>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07</t>
    </r>
    <r>
      <rPr>
        <sz val="10"/>
        <rFont val="Calibri"/>
        <family val="2"/>
        <charset val="238"/>
        <scheme val="minor"/>
      </rPr>
      <t xml:space="preserve"> / H.060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</si>
  <si>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08</t>
    </r>
    <r>
      <rPr>
        <sz val="10"/>
        <rFont val="Calibri"/>
        <family val="2"/>
        <charset val="238"/>
        <scheme val="minor"/>
      </rPr>
      <t xml:space="preserve"> / H.061</t>
    </r>
  </si>
  <si>
    <r>
      <rPr>
        <b/>
        <u/>
        <sz val="10"/>
        <color rgb="FF0070C0"/>
        <rFont val="Calibri"/>
        <family val="2"/>
        <charset val="238"/>
        <scheme val="minor"/>
      </rPr>
      <t>BASIC - BALLS 09</t>
    </r>
    <r>
      <rPr>
        <sz val="10"/>
        <rFont val="Calibri"/>
        <family val="2"/>
        <charset val="238"/>
        <scheme val="minor"/>
      </rPr>
      <t xml:space="preserve"> / H.062</t>
    </r>
  </si>
  <si>
    <t>DENSE SERIES</t>
  </si>
  <si>
    <t>BASIC BALLS SERIES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</si>
  <si>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color theme="1"/>
        <rFont val="Calibri"/>
        <family val="2"/>
        <charset val="238"/>
        <scheme val="minor"/>
      </rPr>
      <t>/ V.068</t>
    </r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</si>
  <si>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 xml:space="preserve">/ V.064 </t>
    </r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</si>
  <si>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 xml:space="preserve">/ V.062 </t>
    </r>
  </si>
  <si>
    <r>
      <t>Order Form 2024 -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rgb="FF0070C0"/>
        <rFont val="Calibri"/>
        <family val="2"/>
        <charset val="238"/>
        <scheme val="minor"/>
      </rPr>
      <t>Fibreglass Volumes</t>
    </r>
  </si>
  <si>
    <r>
      <t>Order Form 2024 -</t>
    </r>
    <r>
      <rPr>
        <b/>
        <sz val="16"/>
        <color rgb="FF0070C0"/>
        <rFont val="Calibri"/>
        <family val="2"/>
        <charset val="238"/>
        <scheme val="minor"/>
      </rPr>
      <t xml:space="preserve"> PE Holds</t>
    </r>
  </si>
  <si>
    <t>Single color</t>
  </si>
  <si>
    <t>PINCH ATTACK SERIES</t>
  </si>
  <si>
    <r>
      <rPr>
        <b/>
        <sz val="10"/>
        <rFont val="Calibri"/>
        <family val="2"/>
        <charset val="238"/>
        <scheme val="minor"/>
      </rPr>
      <t>FULL TEXTURE</t>
    </r>
    <r>
      <rPr>
        <sz val="10"/>
        <color theme="1"/>
        <rFont val="Calibri"/>
        <family val="2"/>
        <charset val="238"/>
        <scheme val="minor"/>
      </rPr>
      <t xml:space="preserve">/ V.067 </t>
    </r>
  </si>
  <si>
    <r>
      <rPr>
        <b/>
        <sz val="10"/>
        <rFont val="Calibri"/>
        <family val="2"/>
        <charset val="238"/>
        <scheme val="minor"/>
      </rPr>
      <t>FULL TEXTURE</t>
    </r>
    <r>
      <rPr>
        <sz val="10"/>
        <rFont val="Calibri"/>
        <family val="2"/>
        <charset val="238"/>
        <scheme val="minor"/>
      </rPr>
      <t xml:space="preserve">/ V.065 </t>
    </r>
  </si>
  <si>
    <r>
      <rPr>
        <b/>
        <sz val="10"/>
        <rFont val="Calibri"/>
        <family val="2"/>
        <charset val="238"/>
        <scheme val="minor"/>
      </rPr>
      <t>FULL TEXTURE</t>
    </r>
    <r>
      <rPr>
        <sz val="10"/>
        <rFont val="Calibri"/>
        <family val="2"/>
        <charset val="238"/>
        <scheme val="minor"/>
      </rPr>
      <t xml:space="preserve">/ V.063 </t>
    </r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</si>
  <si>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 V.055</t>
    </r>
  </si>
  <si>
    <t>NEW 2024</t>
  </si>
  <si>
    <t>RAILS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</si>
  <si>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 xml:space="preserve">/ V.069 </t>
    </r>
  </si>
  <si>
    <r>
      <rPr>
        <b/>
        <sz val="10"/>
        <rFont val="Calibri"/>
        <family val="2"/>
        <charset val="238"/>
        <scheme val="minor"/>
      </rPr>
      <t>FULL TEXTURE</t>
    </r>
    <r>
      <rPr>
        <sz val="10"/>
        <rFont val="Calibri"/>
        <family val="2"/>
        <charset val="238"/>
        <scheme val="minor"/>
      </rPr>
      <t>/ V.070</t>
    </r>
  </si>
  <si>
    <t>BEANS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</si>
  <si>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 xml:space="preserve">/ V.071 </t>
    </r>
  </si>
  <si>
    <r>
      <rPr>
        <b/>
        <sz val="10"/>
        <rFont val="Calibri"/>
        <family val="2"/>
        <charset val="238"/>
        <scheme val="minor"/>
      </rPr>
      <t>FULL TEXTURE</t>
    </r>
    <r>
      <rPr>
        <sz val="10"/>
        <rFont val="Calibri"/>
        <family val="2"/>
        <charset val="238"/>
        <scheme val="minor"/>
      </rPr>
      <t xml:space="preserve">/ V.072 </t>
    </r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</si>
  <si>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 xml:space="preserve">/ V.066 </t>
    </r>
  </si>
  <si>
    <r>
      <rPr>
        <b/>
        <u/>
        <sz val="10"/>
        <color rgb="FF0070C0"/>
        <rFont val="Calibri"/>
        <family val="2"/>
        <charset val="238"/>
        <scheme val="minor"/>
      </rPr>
      <t>DENSE 03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/ H.047</t>
    </r>
  </si>
  <si>
    <t>FLIPPERS</t>
  </si>
  <si>
    <r>
      <rPr>
        <b/>
        <sz val="10"/>
        <rFont val="Calibri"/>
        <family val="2"/>
        <charset val="238"/>
        <scheme val="minor"/>
      </rPr>
      <t>DUAL TEXTURE</t>
    </r>
    <r>
      <rPr>
        <sz val="10"/>
        <rFont val="Calibri"/>
        <family val="2"/>
        <charset val="238"/>
        <scheme val="minor"/>
      </rPr>
      <t xml:space="preserve">/ V.073 </t>
    </r>
  </si>
  <si>
    <r>
      <rPr>
        <b/>
        <sz val="10"/>
        <rFont val="Calibri"/>
        <family val="2"/>
        <charset val="238"/>
        <scheme val="minor"/>
      </rPr>
      <t>FULL TEXTURE</t>
    </r>
    <r>
      <rPr>
        <sz val="10"/>
        <rFont val="Calibri"/>
        <family val="2"/>
        <charset val="238"/>
        <scheme val="minor"/>
      </rPr>
      <t xml:space="preserve">/ V.073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</si>
</sst>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&quot;;[Red]#,##0.00\ &quot;€&quot;"/>
  </numFmts>
  <fonts count="6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9"/>
      <color theme="0"/>
      <name val="Calibri Light"/>
      <family val="2"/>
      <charset val="238"/>
    </font>
    <font>
      <b/>
      <sz val="9"/>
      <color theme="0"/>
      <name val="Calibri Light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9"/>
      <color theme="1"/>
      <name val="Calibri"/>
      <family val="2"/>
      <charset val="238"/>
      <scheme val="minor"/>
    </font>
    <font>
      <sz val="19"/>
      <color theme="1"/>
      <name val="Calibri Light"/>
      <family val="2"/>
      <charset val="238"/>
    </font>
    <font>
      <b/>
      <sz val="19"/>
      <color theme="1"/>
      <name val="Calibri Light"/>
      <family val="2"/>
      <charset val="238"/>
    </font>
    <font>
      <sz val="19"/>
      <color theme="0"/>
      <name val="Calibri Light"/>
      <family val="2"/>
      <charset val="238"/>
    </font>
    <font>
      <b/>
      <sz val="19"/>
      <color theme="0"/>
      <name val="Calibri Light"/>
      <family val="2"/>
      <charset val="238"/>
    </font>
    <font>
      <sz val="1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9"/>
      <color theme="1"/>
      <name val="Calibri"/>
      <family val="2"/>
      <charset val="238"/>
    </font>
    <font>
      <sz val="1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8"/>
      <color theme="1"/>
      <name val="Calibri"/>
      <family val="2"/>
      <charset val="238"/>
    </font>
    <font>
      <b/>
      <u/>
      <sz val="11"/>
      <color rgb="FF0070C0"/>
      <name val="Calibri"/>
      <family val="2"/>
      <charset val="238"/>
      <scheme val="minor"/>
    </font>
    <font>
      <b/>
      <u/>
      <sz val="10"/>
      <color rgb="FF0070C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2"/>
      <color theme="1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u/>
      <sz val="10"/>
      <color rgb="FF0070C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u/>
      <sz val="12"/>
      <color rgb="FF0070C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32CA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CFC62"/>
        <bgColor indexed="64"/>
      </patternFill>
    </fill>
    <fill>
      <patternFill patternType="solid">
        <fgColor rgb="FFFC10C4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FB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0CEF4"/>
        <bgColor indexed="64"/>
      </patternFill>
    </fill>
  </fills>
  <borders count="1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/>
      <top/>
      <bottom style="medium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medium">
        <color auto="1"/>
      </top>
      <bottom style="thin">
        <color auto="1"/>
      </bottom>
      <diagonal/>
    </border>
    <border>
      <left/>
      <right style="thin">
        <color theme="0"/>
      </right>
      <top style="medium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/>
      <right style="thin">
        <color theme="0"/>
      </right>
      <top style="thin">
        <color theme="0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auto="1"/>
      </top>
      <bottom style="medium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 style="medium">
        <color auto="1"/>
      </left>
      <right/>
      <top style="thin">
        <color auto="1"/>
      </top>
      <bottom style="thin">
        <color rgb="FFFFFFFF"/>
      </bottom>
      <diagonal/>
    </border>
    <border>
      <left style="thin">
        <color theme="0"/>
      </left>
      <right/>
      <top style="thin">
        <color auto="1"/>
      </top>
      <bottom style="thin">
        <color rgb="FFFFFFFF"/>
      </bottom>
      <diagonal/>
    </border>
    <border>
      <left/>
      <right style="thin">
        <color theme="0"/>
      </right>
      <top style="thin">
        <color auto="1"/>
      </top>
      <bottom style="thin">
        <color rgb="FFFFFFF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auto="1"/>
      </left>
      <right style="thin">
        <color theme="0"/>
      </right>
      <top/>
      <bottom/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theme="0"/>
      </left>
      <right style="thin">
        <color theme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 style="medium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rgb="FFFFFFFF"/>
      </bottom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/>
      <right style="medium">
        <color auto="1"/>
      </right>
      <top style="medium">
        <color auto="1"/>
      </top>
      <bottom style="thin">
        <color theme="0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medium">
        <color auto="1"/>
      </top>
      <bottom style="medium">
        <color auto="1"/>
      </bottom>
      <diagonal/>
    </border>
    <border>
      <left/>
      <right style="thin">
        <color theme="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theme="0"/>
      </left>
      <right/>
      <top style="medium">
        <color auto="1"/>
      </top>
      <bottom/>
      <diagonal/>
    </border>
    <border>
      <left/>
      <right style="thin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55">
    <xf numFmtId="0" fontId="0" fillId="0" borderId="0" xfId="0"/>
    <xf numFmtId="0" fontId="0" fillId="0" borderId="1" xfId="0" applyBorder="1"/>
    <xf numFmtId="0" fontId="15" fillId="0" borderId="1" xfId="0" applyFont="1" applyBorder="1"/>
    <xf numFmtId="0" fontId="15" fillId="0" borderId="1" xfId="1" applyFont="1" applyBorder="1"/>
    <xf numFmtId="0" fontId="0" fillId="0" borderId="1" xfId="0" applyFont="1" applyBorder="1"/>
    <xf numFmtId="0" fontId="1" fillId="0" borderId="1" xfId="0" applyFont="1" applyBorder="1"/>
    <xf numFmtId="0" fontId="17" fillId="0" borderId="1" xfId="1" applyFont="1" applyBorder="1"/>
    <xf numFmtId="0" fontId="18" fillId="0" borderId="1" xfId="0" applyFont="1" applyBorder="1"/>
    <xf numFmtId="0" fontId="19" fillId="0" borderId="1" xfId="0" applyFont="1" applyBorder="1"/>
    <xf numFmtId="0" fontId="0" fillId="0" borderId="7" xfId="0" applyBorder="1"/>
    <xf numFmtId="0" fontId="19" fillId="0" borderId="7" xfId="0" applyFont="1" applyBorder="1"/>
    <xf numFmtId="0" fontId="0" fillId="0" borderId="7" xfId="0" applyFont="1" applyBorder="1"/>
    <xf numFmtId="0" fontId="9" fillId="0" borderId="7" xfId="0" applyFont="1" applyBorder="1"/>
    <xf numFmtId="0" fontId="18" fillId="0" borderId="7" xfId="0" applyFont="1" applyBorder="1"/>
    <xf numFmtId="0" fontId="0" fillId="0" borderId="48" xfId="0" applyBorder="1" applyAlignment="1">
      <alignment vertical="center"/>
    </xf>
    <xf numFmtId="0" fontId="0" fillId="0" borderId="30" xfId="0" applyBorder="1" applyAlignment="1">
      <alignment vertical="center"/>
    </xf>
    <xf numFmtId="0" fontId="18" fillId="0" borderId="30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/>
    <xf numFmtId="0" fontId="2" fillId="0" borderId="5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1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34" xfId="0" applyBorder="1"/>
    <xf numFmtId="0" fontId="3" fillId="0" borderId="1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58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23" xfId="0" applyBorder="1"/>
    <xf numFmtId="0" fontId="0" fillId="0" borderId="63" xfId="0" applyBorder="1"/>
    <xf numFmtId="0" fontId="2" fillId="0" borderId="64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0" fillId="0" borderId="19" xfId="0" applyBorder="1"/>
    <xf numFmtId="0" fontId="0" fillId="0" borderId="57" xfId="0" applyBorder="1"/>
    <xf numFmtId="0" fontId="0" fillId="0" borderId="64" xfId="0" applyBorder="1" applyAlignment="1">
      <alignment vertical="center"/>
    </xf>
    <xf numFmtId="0" fontId="4" fillId="0" borderId="64" xfId="0" applyFont="1" applyBorder="1" applyAlignment="1">
      <alignment vertical="center"/>
    </xf>
    <xf numFmtId="0" fontId="0" fillId="0" borderId="67" xfId="0" applyFont="1" applyFill="1" applyBorder="1" applyAlignment="1" applyProtection="1">
      <alignment vertical="center"/>
      <protection locked="0"/>
    </xf>
    <xf numFmtId="0" fontId="0" fillId="0" borderId="27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70" xfId="0" applyFont="1" applyFill="1" applyBorder="1" applyAlignment="1">
      <alignment vertical="center"/>
    </xf>
    <xf numFmtId="0" fontId="0" fillId="0" borderId="35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71" xfId="0" applyFont="1" applyFill="1" applyBorder="1" applyAlignment="1">
      <alignment vertical="center"/>
    </xf>
    <xf numFmtId="0" fontId="1" fillId="0" borderId="72" xfId="0" applyFont="1" applyFill="1" applyBorder="1" applyAlignment="1">
      <alignment horizontal="left" vertical="center"/>
    </xf>
    <xf numFmtId="2" fontId="0" fillId="0" borderId="73" xfId="0" applyNumberFormat="1" applyFont="1" applyFill="1" applyBorder="1" applyAlignment="1">
      <alignment horizontal="right" vertical="center"/>
    </xf>
    <xf numFmtId="2" fontId="0" fillId="0" borderId="34" xfId="0" applyNumberFormat="1" applyFont="1" applyFill="1" applyBorder="1" applyAlignment="1">
      <alignment horizontal="right" vertical="center"/>
    </xf>
    <xf numFmtId="2" fontId="0" fillId="0" borderId="1" xfId="0" applyNumberFormat="1" applyFont="1" applyFill="1" applyBorder="1" applyAlignment="1">
      <alignment vertical="center"/>
    </xf>
    <xf numFmtId="0" fontId="0" fillId="0" borderId="74" xfId="0" applyBorder="1"/>
    <xf numFmtId="0" fontId="0" fillId="0" borderId="67" xfId="0" applyFont="1" applyBorder="1" applyAlignment="1">
      <alignment vertical="center"/>
    </xf>
    <xf numFmtId="0" fontId="0" fillId="0" borderId="34" xfId="0" applyFont="1" applyBorder="1" applyAlignment="1">
      <alignment horizontal="right" vertical="center"/>
    </xf>
    <xf numFmtId="0" fontId="0" fillId="0" borderId="35" xfId="0" applyFont="1" applyBorder="1" applyAlignment="1">
      <alignment vertical="center"/>
    </xf>
    <xf numFmtId="0" fontId="0" fillId="0" borderId="75" xfId="0" applyFont="1" applyBorder="1" applyAlignment="1">
      <alignment vertical="center"/>
    </xf>
    <xf numFmtId="0" fontId="1" fillId="0" borderId="76" xfId="0" applyFont="1" applyBorder="1" applyAlignment="1">
      <alignment horizontal="left" vertical="center"/>
    </xf>
    <xf numFmtId="2" fontId="0" fillId="0" borderId="77" xfId="0" applyNumberFormat="1" applyFont="1" applyBorder="1" applyAlignment="1">
      <alignment horizontal="right" vertical="center"/>
    </xf>
    <xf numFmtId="0" fontId="0" fillId="0" borderId="7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79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10" fillId="0" borderId="83" xfId="0" applyFont="1" applyBorder="1" applyAlignment="1">
      <alignment vertical="center"/>
    </xf>
    <xf numFmtId="0" fontId="0" fillId="0" borderId="5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7" xfId="0" applyBorder="1"/>
    <xf numFmtId="0" fontId="0" fillId="0" borderId="59" xfId="0" applyBorder="1"/>
    <xf numFmtId="0" fontId="0" fillId="0" borderId="7" xfId="0" applyBorder="1" applyAlignment="1">
      <alignment vertical="center"/>
    </xf>
    <xf numFmtId="0" fontId="2" fillId="0" borderId="8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88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2" fontId="0" fillId="0" borderId="1" xfId="0" applyNumberFormat="1" applyBorder="1"/>
    <xf numFmtId="0" fontId="0" fillId="0" borderId="1" xfId="0" applyBorder="1" applyProtection="1">
      <protection locked="0"/>
    </xf>
    <xf numFmtId="0" fontId="12" fillId="12" borderId="0" xfId="0" applyFont="1" applyFill="1" applyBorder="1" applyAlignment="1" applyProtection="1">
      <alignment horizontal="center" vertical="center"/>
      <protection locked="0"/>
    </xf>
    <xf numFmtId="0" fontId="12" fillId="13" borderId="0" xfId="0" applyFont="1" applyFill="1" applyBorder="1" applyAlignment="1" applyProtection="1">
      <alignment horizontal="center" vertical="center"/>
      <protection locked="0"/>
    </xf>
    <xf numFmtId="0" fontId="12" fillId="14" borderId="0" xfId="0" applyFont="1" applyFill="1" applyBorder="1" applyAlignment="1" applyProtection="1">
      <alignment horizontal="center" vertical="center"/>
      <protection locked="0"/>
    </xf>
    <xf numFmtId="0" fontId="12" fillId="15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16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17" borderId="0" xfId="0" applyFont="1" applyFill="1" applyBorder="1" applyAlignment="1" applyProtection="1">
      <alignment horizontal="center" vertical="center"/>
      <protection locked="0"/>
    </xf>
    <xf numFmtId="0" fontId="12" fillId="18" borderId="0" xfId="0" applyFont="1" applyFill="1" applyBorder="1" applyAlignment="1" applyProtection="1">
      <alignment horizontal="center" vertical="center"/>
      <protection locked="0"/>
    </xf>
    <xf numFmtId="0" fontId="12" fillId="19" borderId="0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12" borderId="14" xfId="0" applyFont="1" applyFill="1" applyBorder="1" applyAlignment="1" applyProtection="1">
      <alignment horizontal="center" vertical="center"/>
      <protection locked="0"/>
    </xf>
    <xf numFmtId="0" fontId="12" fillId="13" borderId="14" xfId="0" applyFont="1" applyFill="1" applyBorder="1" applyAlignment="1" applyProtection="1">
      <alignment horizontal="center" vertical="center"/>
      <protection locked="0"/>
    </xf>
    <xf numFmtId="0" fontId="12" fillId="14" borderId="8" xfId="0" applyFont="1" applyFill="1" applyBorder="1" applyAlignment="1" applyProtection="1">
      <alignment horizontal="center" vertical="center"/>
      <protection locked="0"/>
    </xf>
    <xf numFmtId="0" fontId="12" fillId="15" borderId="14" xfId="0" applyFont="1" applyFill="1" applyBorder="1" applyAlignment="1" applyProtection="1">
      <alignment horizontal="center" vertical="center"/>
      <protection locked="0"/>
    </xf>
    <xf numFmtId="0" fontId="12" fillId="16" borderId="14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17" borderId="14" xfId="0" applyFont="1" applyFill="1" applyBorder="1" applyAlignment="1" applyProtection="1">
      <alignment horizontal="center" vertical="center"/>
      <protection locked="0"/>
    </xf>
    <xf numFmtId="0" fontId="12" fillId="18" borderId="14" xfId="0" applyFont="1" applyFill="1" applyBorder="1" applyAlignment="1" applyProtection="1">
      <alignment horizontal="center" vertical="center"/>
      <protection locked="0"/>
    </xf>
    <xf numFmtId="0" fontId="12" fillId="19" borderId="14" xfId="0" applyFont="1" applyFill="1" applyBorder="1" applyAlignment="1" applyProtection="1">
      <alignment horizontal="center" vertical="center"/>
      <protection locked="0"/>
    </xf>
    <xf numFmtId="0" fontId="12" fillId="14" borderId="26" xfId="0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12" borderId="11" xfId="0" applyFont="1" applyFill="1" applyBorder="1" applyAlignment="1" applyProtection="1">
      <alignment horizontal="center" vertical="center"/>
      <protection locked="0"/>
    </xf>
    <xf numFmtId="0" fontId="12" fillId="13" borderId="11" xfId="0" applyFont="1" applyFill="1" applyBorder="1" applyAlignment="1" applyProtection="1">
      <alignment horizontal="center" vertical="center"/>
      <protection locked="0"/>
    </xf>
    <xf numFmtId="0" fontId="12" fillId="14" borderId="11" xfId="0" applyFont="1" applyFill="1" applyBorder="1" applyAlignment="1" applyProtection="1">
      <alignment horizontal="center" vertical="center"/>
      <protection locked="0"/>
    </xf>
    <xf numFmtId="0" fontId="12" fillId="15" borderId="11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17" borderId="11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19" borderId="11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Protection="1"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12" borderId="10" xfId="0" applyFont="1" applyFill="1" applyBorder="1" applyAlignment="1" applyProtection="1">
      <alignment horizontal="center" vertical="center"/>
      <protection locked="0"/>
    </xf>
    <xf numFmtId="0" fontId="11" fillId="13" borderId="10" xfId="0" applyFont="1" applyFill="1" applyBorder="1" applyAlignment="1" applyProtection="1">
      <alignment horizontal="center" vertical="center"/>
      <protection locked="0"/>
    </xf>
    <xf numFmtId="0" fontId="11" fillId="14" borderId="10" xfId="0" applyFont="1" applyFill="1" applyBorder="1" applyAlignment="1" applyProtection="1">
      <alignment horizontal="center" vertical="center"/>
      <protection locked="0"/>
    </xf>
    <xf numFmtId="0" fontId="11" fillId="15" borderId="10" xfId="0" applyFont="1" applyFill="1" applyBorder="1" applyAlignment="1" applyProtection="1">
      <alignment horizontal="center" vertical="center"/>
      <protection locked="0"/>
    </xf>
    <xf numFmtId="0" fontId="11" fillId="17" borderId="10" xfId="0" applyFont="1" applyFill="1" applyBorder="1" applyAlignment="1" applyProtection="1">
      <alignment horizontal="center" vertical="center"/>
      <protection locked="0"/>
    </xf>
    <xf numFmtId="0" fontId="11" fillId="18" borderId="10" xfId="0" applyFont="1" applyFill="1" applyBorder="1" applyAlignment="1" applyProtection="1">
      <alignment horizontal="center" vertical="center"/>
      <protection locked="0"/>
    </xf>
    <xf numFmtId="0" fontId="11" fillId="19" borderId="10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12" borderId="14" xfId="0" applyFont="1" applyFill="1" applyBorder="1" applyAlignment="1" applyProtection="1">
      <alignment horizontal="center" vertical="center"/>
      <protection locked="0"/>
    </xf>
    <xf numFmtId="0" fontId="11" fillId="13" borderId="14" xfId="0" applyFont="1" applyFill="1" applyBorder="1" applyAlignment="1" applyProtection="1">
      <alignment horizontal="center" vertical="center"/>
      <protection locked="0"/>
    </xf>
    <xf numFmtId="0" fontId="11" fillId="14" borderId="8" xfId="0" applyFont="1" applyFill="1" applyBorder="1" applyAlignment="1" applyProtection="1">
      <alignment horizontal="center" vertical="center"/>
      <protection locked="0"/>
    </xf>
    <xf numFmtId="0" fontId="11" fillId="15" borderId="14" xfId="0" applyFont="1" applyFill="1" applyBorder="1" applyAlignment="1" applyProtection="1">
      <alignment horizontal="center" vertical="center"/>
      <protection locked="0"/>
    </xf>
    <xf numFmtId="0" fontId="11" fillId="16" borderId="14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17" borderId="14" xfId="0" applyFont="1" applyFill="1" applyBorder="1" applyAlignment="1" applyProtection="1">
      <alignment horizontal="center" vertical="center"/>
      <protection locked="0"/>
    </xf>
    <xf numFmtId="0" fontId="11" fillId="18" borderId="14" xfId="0" applyFont="1" applyFill="1" applyBorder="1" applyAlignment="1" applyProtection="1">
      <alignment horizontal="center" vertical="center"/>
      <protection locked="0"/>
    </xf>
    <xf numFmtId="0" fontId="11" fillId="19" borderId="14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12" borderId="18" xfId="0" applyFont="1" applyFill="1" applyBorder="1" applyAlignment="1" applyProtection="1">
      <alignment horizontal="center" vertical="center"/>
      <protection locked="0"/>
    </xf>
    <xf numFmtId="0" fontId="11" fillId="14" borderId="26" xfId="0" applyFont="1" applyFill="1" applyBorder="1" applyAlignment="1" applyProtection="1">
      <alignment horizontal="center" vertical="center"/>
      <protection locked="0"/>
    </xf>
    <xf numFmtId="0" fontId="11" fillId="15" borderId="18" xfId="0" applyFont="1" applyFill="1" applyBorder="1" applyAlignment="1" applyProtection="1">
      <alignment horizontal="center" vertical="center"/>
      <protection locked="0"/>
    </xf>
    <xf numFmtId="0" fontId="11" fillId="16" borderId="18" xfId="0" applyFont="1" applyFill="1" applyBorder="1" applyAlignment="1" applyProtection="1">
      <alignment horizontal="center" vertical="center"/>
      <protection locked="0"/>
    </xf>
    <xf numFmtId="0" fontId="11" fillId="17" borderId="18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11" fillId="14" borderId="14" xfId="0" applyFont="1" applyFill="1" applyBorder="1" applyAlignment="1" applyProtection="1">
      <alignment horizontal="center" vertical="center"/>
      <protection locked="0"/>
    </xf>
    <xf numFmtId="0" fontId="11" fillId="14" borderId="20" xfId="0" applyFont="1" applyFill="1" applyBorder="1" applyAlignment="1" applyProtection="1">
      <alignment horizontal="center" vertical="center"/>
      <protection locked="0"/>
    </xf>
    <xf numFmtId="0" fontId="11" fillId="14" borderId="39" xfId="0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12" borderId="16" xfId="0" applyFont="1" applyFill="1" applyBorder="1" applyAlignment="1" applyProtection="1">
      <alignment horizontal="center" vertical="center"/>
      <protection locked="0"/>
    </xf>
    <xf numFmtId="0" fontId="11" fillId="13" borderId="16" xfId="0" applyFont="1" applyFill="1" applyBorder="1" applyAlignment="1" applyProtection="1">
      <alignment horizontal="center" vertical="center"/>
      <protection locked="0"/>
    </xf>
    <xf numFmtId="0" fontId="11" fillId="14" borderId="42" xfId="0" applyFont="1" applyFill="1" applyBorder="1" applyAlignment="1" applyProtection="1">
      <alignment horizontal="center" vertical="center"/>
      <protection locked="0"/>
    </xf>
    <xf numFmtId="0" fontId="11" fillId="15" borderId="16" xfId="0" applyFont="1" applyFill="1" applyBorder="1" applyAlignment="1" applyProtection="1">
      <alignment horizontal="center" vertical="center"/>
      <protection locked="0"/>
    </xf>
    <xf numFmtId="0" fontId="11" fillId="17" borderId="16" xfId="0" applyFont="1" applyFill="1" applyBorder="1" applyAlignment="1" applyProtection="1">
      <alignment horizontal="center" vertical="center"/>
      <protection locked="0"/>
    </xf>
    <xf numFmtId="0" fontId="11" fillId="18" borderId="16" xfId="0" applyFont="1" applyFill="1" applyBorder="1" applyAlignment="1" applyProtection="1">
      <alignment horizontal="center" vertical="center"/>
      <protection locked="0"/>
    </xf>
    <xf numFmtId="0" fontId="11" fillId="19" borderId="16" xfId="0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horizontal="center" vertical="center"/>
      <protection locked="0"/>
    </xf>
    <xf numFmtId="0" fontId="11" fillId="12" borderId="44" xfId="0" applyFont="1" applyFill="1" applyBorder="1" applyAlignment="1" applyProtection="1">
      <alignment horizontal="center" vertical="center"/>
      <protection locked="0"/>
    </xf>
    <xf numFmtId="0" fontId="11" fillId="13" borderId="44" xfId="0" applyFont="1" applyFill="1" applyBorder="1" applyAlignment="1" applyProtection="1">
      <alignment horizontal="center" vertical="center"/>
      <protection locked="0"/>
    </xf>
    <xf numFmtId="0" fontId="11" fillId="14" borderId="45" xfId="0" applyFont="1" applyFill="1" applyBorder="1" applyAlignment="1" applyProtection="1">
      <alignment horizontal="center" vertical="center"/>
      <protection locked="0"/>
    </xf>
    <xf numFmtId="0" fontId="11" fillId="15" borderId="44" xfId="0" applyFont="1" applyFill="1" applyBorder="1" applyAlignment="1" applyProtection="1">
      <alignment horizontal="center" vertical="center"/>
      <protection locked="0"/>
    </xf>
    <xf numFmtId="0" fontId="11" fillId="16" borderId="44" xfId="0" applyFont="1" applyFill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17" borderId="44" xfId="0" applyFont="1" applyFill="1" applyBorder="1" applyAlignment="1" applyProtection="1">
      <alignment horizontal="center" vertical="center"/>
      <protection locked="0"/>
    </xf>
    <xf numFmtId="0" fontId="11" fillId="18" borderId="44" xfId="0" applyFont="1" applyFill="1" applyBorder="1" applyAlignment="1" applyProtection="1">
      <alignment horizontal="center" vertical="center"/>
      <protection locked="0"/>
    </xf>
    <xf numFmtId="0" fontId="11" fillId="19" borderId="44" xfId="0" applyFont="1" applyFill="1" applyBorder="1" applyAlignment="1" applyProtection="1">
      <alignment horizontal="center" vertical="center"/>
      <protection locked="0"/>
    </xf>
    <xf numFmtId="0" fontId="12" fillId="0" borderId="47" xfId="0" applyFont="1" applyFill="1" applyBorder="1" applyAlignment="1" applyProtection="1">
      <alignment horizontal="center" vertical="center"/>
      <protection locked="0"/>
    </xf>
    <xf numFmtId="0" fontId="12" fillId="0" borderId="38" xfId="0" applyFont="1" applyFill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 applyProtection="1">
      <alignment horizontal="center" vertical="center"/>
      <protection locked="0"/>
    </xf>
    <xf numFmtId="0" fontId="11" fillId="0" borderId="37" xfId="0" applyFont="1" applyFill="1" applyBorder="1" applyAlignment="1" applyProtection="1">
      <alignment horizontal="center" vertical="center"/>
      <protection locked="0"/>
    </xf>
    <xf numFmtId="0" fontId="12" fillId="21" borderId="0" xfId="0" applyFont="1" applyFill="1" applyBorder="1" applyAlignment="1" applyProtection="1">
      <alignment horizontal="center" vertical="center"/>
      <protection locked="0"/>
    </xf>
    <xf numFmtId="0" fontId="12" fillId="21" borderId="9" xfId="0" applyFont="1" applyFill="1" applyBorder="1" applyAlignment="1" applyProtection="1">
      <alignment horizontal="center" vertical="center"/>
      <protection locked="0"/>
    </xf>
    <xf numFmtId="0" fontId="12" fillId="21" borderId="25" xfId="0" applyFont="1" applyFill="1" applyBorder="1" applyAlignment="1" applyProtection="1">
      <alignment horizontal="center" vertical="center"/>
      <protection locked="0"/>
    </xf>
    <xf numFmtId="0" fontId="12" fillId="21" borderId="27" xfId="0" applyFont="1" applyFill="1" applyBorder="1" applyAlignment="1" applyProtection="1">
      <alignment horizontal="center" vertical="center"/>
      <protection locked="0"/>
    </xf>
    <xf numFmtId="0" fontId="12" fillId="21" borderId="11" xfId="0" applyFont="1" applyFill="1" applyBorder="1" applyAlignment="1" applyProtection="1">
      <alignment horizontal="center" vertical="center"/>
      <protection locked="0"/>
    </xf>
    <xf numFmtId="0" fontId="11" fillId="21" borderId="27" xfId="0" applyFont="1" applyFill="1" applyBorder="1" applyAlignment="1" applyProtection="1">
      <alignment horizontal="center" vertical="center"/>
      <protection locked="0"/>
    </xf>
    <xf numFmtId="0" fontId="11" fillId="21" borderId="9" xfId="0" applyFont="1" applyFill="1" applyBorder="1" applyAlignment="1" applyProtection="1">
      <alignment horizontal="center" vertical="center"/>
      <protection locked="0"/>
    </xf>
    <xf numFmtId="0" fontId="11" fillId="21" borderId="25" xfId="0" applyFont="1" applyFill="1" applyBorder="1" applyAlignment="1" applyProtection="1">
      <alignment horizontal="center" vertical="center"/>
      <protection locked="0"/>
    </xf>
    <xf numFmtId="0" fontId="11" fillId="21" borderId="43" xfId="0" applyFont="1" applyFill="1" applyBorder="1" applyAlignment="1" applyProtection="1">
      <alignment horizontal="center" vertical="center"/>
      <protection locked="0"/>
    </xf>
    <xf numFmtId="0" fontId="11" fillId="21" borderId="46" xfId="0" applyFont="1" applyFill="1" applyBorder="1" applyAlignment="1" applyProtection="1">
      <alignment horizontal="center" vertical="center"/>
      <protection locked="0"/>
    </xf>
    <xf numFmtId="0" fontId="12" fillId="13" borderId="9" xfId="0" applyFont="1" applyFill="1" applyBorder="1" applyAlignment="1" applyProtection="1">
      <alignment horizontal="center" vertical="center"/>
      <protection locked="0"/>
    </xf>
    <xf numFmtId="0" fontId="11" fillId="0" borderId="89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textRotation="90"/>
      <protection locked="0"/>
    </xf>
    <xf numFmtId="0" fontId="5" fillId="0" borderId="10" xfId="0" applyFont="1" applyFill="1" applyBorder="1" applyAlignment="1" applyProtection="1">
      <alignment horizontal="center" textRotation="90"/>
      <protection locked="0"/>
    </xf>
    <xf numFmtId="0" fontId="7" fillId="0" borderId="10" xfId="0" applyFont="1" applyFill="1" applyBorder="1" applyAlignment="1" applyProtection="1">
      <alignment horizontal="center" textRotation="90"/>
      <protection locked="0"/>
    </xf>
    <xf numFmtId="0" fontId="8" fillId="0" borderId="10" xfId="0" applyFont="1" applyFill="1" applyBorder="1" applyAlignment="1" applyProtection="1">
      <alignment horizontal="center" textRotation="90"/>
      <protection locked="0"/>
    </xf>
    <xf numFmtId="0" fontId="0" fillId="0" borderId="90" xfId="0" applyFont="1" applyBorder="1" applyAlignment="1">
      <alignment vertical="center"/>
    </xf>
    <xf numFmtId="0" fontId="0" fillId="0" borderId="52" xfId="0" applyBorder="1"/>
    <xf numFmtId="0" fontId="0" fillId="0" borderId="28" xfId="0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2" fontId="3" fillId="0" borderId="24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2" fontId="0" fillId="0" borderId="17" xfId="0" applyNumberFormat="1" applyBorder="1" applyProtection="1">
      <protection locked="0"/>
    </xf>
    <xf numFmtId="2" fontId="3" fillId="0" borderId="19" xfId="0" applyNumberFormat="1" applyFont="1" applyBorder="1" applyAlignment="1" applyProtection="1">
      <alignment vertical="center"/>
      <protection locked="0"/>
    </xf>
    <xf numFmtId="2" fontId="3" fillId="0" borderId="17" xfId="0" applyNumberFormat="1" applyFont="1" applyBorder="1" applyAlignment="1" applyProtection="1">
      <protection locked="0"/>
    </xf>
    <xf numFmtId="0" fontId="3" fillId="0" borderId="7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2" fontId="3" fillId="0" borderId="17" xfId="0" applyNumberFormat="1" applyFont="1" applyBorder="1" applyAlignment="1" applyProtection="1">
      <alignment vertical="center"/>
      <protection locked="0"/>
    </xf>
    <xf numFmtId="0" fontId="0" fillId="0" borderId="17" xfId="0" applyFont="1" applyBorder="1" applyProtection="1">
      <protection locked="0"/>
    </xf>
    <xf numFmtId="2" fontId="3" fillId="0" borderId="7" xfId="0" applyNumberFormat="1" applyFont="1" applyBorder="1" applyAlignment="1" applyProtection="1">
      <protection locked="0"/>
    </xf>
    <xf numFmtId="2" fontId="0" fillId="0" borderId="17" xfId="0" applyNumberFormat="1" applyFont="1" applyBorder="1" applyProtection="1"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2" fontId="3" fillId="0" borderId="47" xfId="0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Border="1" applyProtection="1">
      <protection locked="0"/>
    </xf>
    <xf numFmtId="2" fontId="3" fillId="0" borderId="18" xfId="0" applyNumberFormat="1" applyFont="1" applyBorder="1" applyAlignment="1" applyProtection="1">
      <protection locked="0"/>
    </xf>
    <xf numFmtId="0" fontId="0" fillId="0" borderId="47" xfId="0" applyFont="1" applyFill="1" applyBorder="1" applyProtection="1">
      <protection locked="0"/>
    </xf>
    <xf numFmtId="0" fontId="0" fillId="0" borderId="47" xfId="0" applyFont="1" applyFill="1" applyBorder="1" applyAlignment="1" applyProtection="1">
      <alignment horizontal="center" vertical="center"/>
      <protection locked="0"/>
    </xf>
    <xf numFmtId="2" fontId="0" fillId="0" borderId="47" xfId="0" applyNumberFormat="1" applyFont="1" applyFill="1" applyBorder="1" applyProtection="1">
      <protection locked="0"/>
    </xf>
    <xf numFmtId="0" fontId="0" fillId="0" borderId="10" xfId="0" applyFont="1" applyBorder="1" applyAlignment="1" applyProtection="1">
      <alignment horizontal="center"/>
      <protection locked="0"/>
    </xf>
    <xf numFmtId="2" fontId="3" fillId="0" borderId="19" xfId="0" applyNumberFormat="1" applyFont="1" applyBorder="1" applyAlignment="1" applyProtection="1">
      <protection locked="0"/>
    </xf>
    <xf numFmtId="0" fontId="0" fillId="0" borderId="10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2" fillId="0" borderId="3" xfId="0" applyFont="1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23" borderId="19" xfId="0" applyFill="1" applyBorder="1"/>
    <xf numFmtId="0" fontId="0" fillId="23" borderId="57" xfId="0" applyFill="1" applyBorder="1"/>
    <xf numFmtId="0" fontId="0" fillId="23" borderId="27" xfId="0" applyFill="1" applyBorder="1"/>
    <xf numFmtId="0" fontId="29" fillId="23" borderId="65" xfId="0" applyFont="1" applyFill="1" applyBorder="1"/>
    <xf numFmtId="0" fontId="29" fillId="23" borderId="66" xfId="0" applyFont="1" applyFill="1" applyBorder="1"/>
    <xf numFmtId="0" fontId="29" fillId="23" borderId="19" xfId="0" applyFont="1" applyFill="1" applyBorder="1"/>
    <xf numFmtId="0" fontId="29" fillId="23" borderId="57" xfId="0" applyFont="1" applyFill="1" applyBorder="1"/>
    <xf numFmtId="0" fontId="2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9" fillId="0" borderId="19" xfId="0" applyFont="1" applyBorder="1" applyProtection="1"/>
    <xf numFmtId="0" fontId="9" fillId="0" borderId="19" xfId="0" applyFont="1" applyBorder="1" applyAlignment="1" applyProtection="1">
      <alignment horizontal="center"/>
    </xf>
    <xf numFmtId="0" fontId="9" fillId="0" borderId="1" xfId="0" applyFont="1" applyBorder="1" applyProtection="1"/>
    <xf numFmtId="0" fontId="9" fillId="0" borderId="1" xfId="0" applyFont="1" applyBorder="1" applyAlignment="1" applyProtection="1">
      <alignment horizontal="center"/>
    </xf>
    <xf numFmtId="0" fontId="9" fillId="0" borderId="17" xfId="0" applyFont="1" applyBorder="1" applyProtection="1"/>
    <xf numFmtId="0" fontId="9" fillId="0" borderId="17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9" fillId="0" borderId="7" xfId="0" applyFont="1" applyBorder="1" applyProtection="1"/>
    <xf numFmtId="0" fontId="9" fillId="0" borderId="7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3" fillId="0" borderId="39" xfId="0" applyNumberFormat="1" applyFont="1" applyBorder="1" applyAlignment="1" applyProtection="1">
      <protection locked="0"/>
    </xf>
    <xf numFmtId="0" fontId="3" fillId="0" borderId="84" xfId="0" applyFont="1" applyFill="1" applyBorder="1" applyAlignment="1" applyProtection="1">
      <alignment horizontal="center" vertical="center"/>
      <protection locked="0"/>
    </xf>
    <xf numFmtId="0" fontId="3" fillId="0" borderId="9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2" fontId="3" fillId="0" borderId="84" xfId="0" applyNumberFormat="1" applyFont="1" applyBorder="1" applyAlignment="1" applyProtection="1">
      <protection locked="0"/>
    </xf>
    <xf numFmtId="0" fontId="0" fillId="0" borderId="23" xfId="0" applyBorder="1" applyProtection="1">
      <protection locked="0"/>
    </xf>
    <xf numFmtId="0" fontId="1" fillId="0" borderId="2" xfId="0" applyFont="1" applyBorder="1" applyAlignment="1" applyProtection="1">
      <alignment horizontal="right"/>
    </xf>
    <xf numFmtId="0" fontId="3" fillId="0" borderId="3" xfId="0" applyFont="1" applyBorder="1" applyAlignment="1" applyProtection="1">
      <alignment horizontal="center"/>
    </xf>
    <xf numFmtId="0" fontId="0" fillId="0" borderId="1" xfId="0" applyBorder="1" applyProtection="1"/>
    <xf numFmtId="0" fontId="4" fillId="0" borderId="1" xfId="0" applyFont="1" applyFill="1" applyBorder="1" applyProtection="1"/>
    <xf numFmtId="0" fontId="9" fillId="0" borderId="12" xfId="0" applyFont="1" applyBorder="1" applyProtection="1"/>
    <xf numFmtId="0" fontId="9" fillId="0" borderId="12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2" xfId="0" applyFont="1" applyBorder="1" applyProtection="1"/>
    <xf numFmtId="0" fontId="9" fillId="0" borderId="15" xfId="0" applyFont="1" applyBorder="1" applyProtection="1"/>
    <xf numFmtId="0" fontId="9" fillId="0" borderId="15" xfId="0" applyFont="1" applyBorder="1" applyAlignment="1" applyProtection="1">
      <alignment horizontal="center"/>
    </xf>
    <xf numFmtId="2" fontId="13" fillId="0" borderId="14" xfId="0" applyNumberFormat="1" applyFont="1" applyFill="1" applyBorder="1" applyAlignment="1" applyProtection="1">
      <alignment horizontal="center" vertical="center"/>
    </xf>
    <xf numFmtId="2" fontId="13" fillId="0" borderId="44" xfId="0" applyNumberFormat="1" applyFont="1" applyFill="1" applyBorder="1" applyAlignment="1" applyProtection="1">
      <alignment horizontal="center" vertical="center"/>
    </xf>
    <xf numFmtId="0" fontId="0" fillId="0" borderId="19" xfId="0" applyBorder="1" applyProtection="1"/>
    <xf numFmtId="0" fontId="34" fillId="0" borderId="10" xfId="0" applyFont="1" applyBorder="1" applyProtection="1"/>
    <xf numFmtId="0" fontId="34" fillId="0" borderId="10" xfId="0" applyFont="1" applyFill="1" applyBorder="1" applyAlignment="1" applyProtection="1">
      <alignment horizontal="center"/>
    </xf>
    <xf numFmtId="0" fontId="39" fillId="0" borderId="1" xfId="0" applyFont="1" applyBorder="1" applyProtection="1">
      <protection locked="0"/>
    </xf>
    <xf numFmtId="0" fontId="39" fillId="0" borderId="47" xfId="0" applyFont="1" applyBorder="1" applyAlignment="1" applyProtection="1">
      <alignment horizontal="center" vertical="center"/>
    </xf>
    <xf numFmtId="2" fontId="39" fillId="0" borderId="47" xfId="0" applyNumberFormat="1" applyFont="1" applyFill="1" applyBorder="1" applyAlignment="1" applyProtection="1">
      <alignment horizontal="center" vertical="center"/>
    </xf>
    <xf numFmtId="0" fontId="42" fillId="0" borderId="47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Protection="1"/>
    <xf numFmtId="0" fontId="43" fillId="0" borderId="47" xfId="0" applyFont="1" applyFill="1" applyBorder="1" applyAlignment="1" applyProtection="1">
      <alignment horizontal="center" vertical="center"/>
      <protection locked="0"/>
    </xf>
    <xf numFmtId="2" fontId="43" fillId="0" borderId="47" xfId="0" applyNumberFormat="1" applyFont="1" applyBorder="1" applyAlignment="1" applyProtection="1">
      <alignment horizontal="right" vertical="center"/>
      <protection locked="0"/>
    </xf>
    <xf numFmtId="0" fontId="43" fillId="0" borderId="47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>
      <alignment vertical="center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94" xfId="0" applyFont="1" applyFill="1" applyBorder="1" applyAlignment="1">
      <alignment vertical="center"/>
    </xf>
    <xf numFmtId="0" fontId="1" fillId="0" borderId="73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94" xfId="0" applyFont="1" applyBorder="1" applyAlignment="1">
      <alignment vertical="center"/>
    </xf>
    <xf numFmtId="0" fontId="1" fillId="0" borderId="95" xfId="0" applyFont="1" applyBorder="1" applyAlignment="1">
      <alignment horizontal="left" vertical="center"/>
    </xf>
    <xf numFmtId="2" fontId="0" fillId="0" borderId="95" xfId="0" applyNumberFormat="1" applyFont="1" applyBorder="1" applyAlignment="1">
      <alignment horizontal="right" vertical="center"/>
    </xf>
    <xf numFmtId="0" fontId="22" fillId="20" borderId="84" xfId="0" applyFont="1" applyFill="1" applyBorder="1" applyAlignment="1">
      <alignment vertical="center"/>
    </xf>
    <xf numFmtId="164" fontId="22" fillId="20" borderId="96" xfId="0" applyNumberFormat="1" applyFont="1" applyFill="1" applyBorder="1" applyAlignment="1">
      <alignment vertical="center"/>
    </xf>
    <xf numFmtId="0" fontId="10" fillId="20" borderId="97" xfId="0" applyFont="1" applyFill="1" applyBorder="1" applyAlignment="1">
      <alignment vertical="center"/>
    </xf>
    <xf numFmtId="0" fontId="22" fillId="20" borderId="82" xfId="0" applyFont="1" applyFill="1" applyBorder="1" applyAlignment="1">
      <alignment vertical="center"/>
    </xf>
    <xf numFmtId="164" fontId="22" fillId="20" borderId="31" xfId="0" applyNumberFormat="1" applyFont="1" applyFill="1" applyBorder="1" applyAlignment="1">
      <alignment vertical="center"/>
    </xf>
    <xf numFmtId="0" fontId="10" fillId="20" borderId="0" xfId="0" applyFont="1" applyFill="1" applyBorder="1" applyAlignment="1">
      <alignment vertical="center"/>
    </xf>
    <xf numFmtId="164" fontId="10" fillId="20" borderId="0" xfId="0" applyNumberFormat="1" applyFont="1" applyFill="1" applyBorder="1" applyAlignment="1">
      <alignment horizontal="center" vertical="center"/>
    </xf>
    <xf numFmtId="0" fontId="10" fillId="20" borderId="99" xfId="0" applyFont="1" applyFill="1" applyBorder="1" applyAlignment="1">
      <alignment horizontal="center" vertical="center"/>
    </xf>
    <xf numFmtId="0" fontId="22" fillId="20" borderId="53" xfId="0" applyFont="1" applyFill="1" applyBorder="1" applyAlignment="1">
      <alignment horizontal="left" vertical="center"/>
    </xf>
    <xf numFmtId="2" fontId="10" fillId="20" borderId="29" xfId="0" applyNumberFormat="1" applyFont="1" applyFill="1" applyBorder="1" applyAlignment="1">
      <alignment horizontal="center" vertical="center"/>
    </xf>
    <xf numFmtId="0" fontId="22" fillId="20" borderId="100" xfId="0" applyNumberFormat="1" applyFont="1" applyFill="1" applyBorder="1" applyAlignment="1">
      <alignment vertical="center"/>
    </xf>
    <xf numFmtId="0" fontId="0" fillId="0" borderId="103" xfId="0" applyFont="1" applyBorder="1" applyAlignment="1">
      <alignment vertical="center"/>
    </xf>
    <xf numFmtId="0" fontId="0" fillId="0" borderId="83" xfId="0" applyFont="1" applyBorder="1" applyAlignment="1">
      <alignment vertical="center"/>
    </xf>
    <xf numFmtId="0" fontId="0" fillId="0" borderId="105" xfId="0" applyFont="1" applyBorder="1" applyAlignment="1">
      <alignment vertical="center"/>
    </xf>
    <xf numFmtId="0" fontId="0" fillId="0" borderId="105" xfId="0" applyBorder="1"/>
    <xf numFmtId="0" fontId="0" fillId="0" borderId="104" xfId="0" applyBorder="1"/>
    <xf numFmtId="0" fontId="0" fillId="0" borderId="28" xfId="0" applyBorder="1" applyProtection="1"/>
    <xf numFmtId="0" fontId="11" fillId="2" borderId="4" xfId="0" applyFont="1" applyFill="1" applyBorder="1" applyAlignment="1" applyProtection="1">
      <alignment horizontal="left"/>
    </xf>
    <xf numFmtId="164" fontId="10" fillId="2" borderId="8" xfId="0" applyNumberFormat="1" applyFont="1" applyFill="1" applyBorder="1" applyAlignment="1" applyProtection="1">
      <alignment horizontal="left"/>
    </xf>
    <xf numFmtId="164" fontId="10" fillId="2" borderId="9" xfId="0" applyNumberFormat="1" applyFont="1" applyFill="1" applyBorder="1" applyAlignment="1" applyProtection="1">
      <alignment horizontal="left"/>
    </xf>
    <xf numFmtId="0" fontId="11" fillId="0" borderId="12" xfId="0" applyFont="1" applyFill="1" applyBorder="1" applyAlignment="1" applyProtection="1">
      <alignment horizontal="center"/>
    </xf>
    <xf numFmtId="0" fontId="35" fillId="0" borderId="10" xfId="0" applyFont="1" applyFill="1" applyBorder="1" applyAlignment="1" applyProtection="1">
      <alignment horizontal="center" textRotation="90"/>
      <protection locked="0"/>
    </xf>
    <xf numFmtId="0" fontId="36" fillId="0" borderId="10" xfId="0" applyFont="1" applyFill="1" applyBorder="1" applyAlignment="1" applyProtection="1">
      <alignment horizontal="center" textRotation="90"/>
      <protection locked="0"/>
    </xf>
    <xf numFmtId="0" fontId="37" fillId="0" borderId="10" xfId="0" applyFont="1" applyFill="1" applyBorder="1" applyAlignment="1" applyProtection="1">
      <alignment horizontal="center" textRotation="90"/>
      <protection locked="0"/>
    </xf>
    <xf numFmtId="0" fontId="38" fillId="0" borderId="10" xfId="0" applyFont="1" applyFill="1" applyBorder="1" applyAlignment="1" applyProtection="1">
      <alignment horizontal="center" textRotation="90"/>
      <protection locked="0"/>
    </xf>
    <xf numFmtId="0" fontId="34" fillId="0" borderId="14" xfId="0" applyFont="1" applyBorder="1" applyAlignment="1" applyProtection="1">
      <alignment horizontal="center"/>
      <protection locked="0"/>
    </xf>
    <xf numFmtId="0" fontId="34" fillId="0" borderId="14" xfId="0" applyFont="1" applyBorder="1" applyProtection="1">
      <protection locked="0"/>
    </xf>
    <xf numFmtId="0" fontId="3" fillId="0" borderId="19" xfId="0" applyFont="1" applyBorder="1" applyAlignment="1" applyProtection="1">
      <alignment horizontal="right" vertical="center" wrapText="1"/>
    </xf>
    <xf numFmtId="0" fontId="30" fillId="0" borderId="93" xfId="0" applyFont="1" applyFill="1" applyBorder="1" applyAlignment="1" applyProtection="1">
      <alignment horizontal="left"/>
    </xf>
    <xf numFmtId="0" fontId="30" fillId="0" borderId="23" xfId="0" applyFont="1" applyFill="1" applyBorder="1" applyAlignment="1" applyProtection="1">
      <alignment horizontal="left"/>
    </xf>
    <xf numFmtId="0" fontId="46" fillId="0" borderId="47" xfId="0" applyFont="1" applyFill="1" applyBorder="1" applyAlignment="1" applyProtection="1">
      <alignment horizontal="center" vertical="center"/>
      <protection locked="0"/>
    </xf>
    <xf numFmtId="0" fontId="45" fillId="0" borderId="1" xfId="0" applyFont="1" applyBorder="1" applyProtection="1">
      <protection locked="0"/>
    </xf>
    <xf numFmtId="0" fontId="21" fillId="0" borderId="47" xfId="0" applyFont="1" applyBorder="1" applyAlignment="1" applyProtection="1">
      <alignment horizontal="center" vertical="center"/>
    </xf>
    <xf numFmtId="2" fontId="21" fillId="0" borderId="47" xfId="0" applyNumberFormat="1" applyFont="1" applyFill="1" applyBorder="1" applyAlignment="1" applyProtection="1">
      <alignment horizontal="center" vertical="center"/>
    </xf>
    <xf numFmtId="0" fontId="46" fillId="0" borderId="47" xfId="0" applyFont="1" applyBorder="1" applyAlignment="1" applyProtection="1">
      <alignment horizontal="center" vertical="center"/>
      <protection locked="0"/>
    </xf>
    <xf numFmtId="2" fontId="46" fillId="0" borderId="47" xfId="0" applyNumberFormat="1" applyFont="1" applyBorder="1" applyAlignment="1" applyProtection="1">
      <alignment horizontal="right" vertical="center"/>
      <protection locked="0"/>
    </xf>
    <xf numFmtId="0" fontId="21" fillId="0" borderId="1" xfId="0" applyFont="1" applyBorder="1" applyProtection="1">
      <protection locked="0"/>
    </xf>
    <xf numFmtId="0" fontId="45" fillId="0" borderId="106" xfId="0" applyFont="1" applyBorder="1" applyAlignment="1" applyProtection="1">
      <alignment horizontal="center" vertical="center"/>
    </xf>
    <xf numFmtId="2" fontId="45" fillId="0" borderId="106" xfId="0" applyNumberFormat="1" applyFont="1" applyFill="1" applyBorder="1" applyAlignment="1" applyProtection="1">
      <alignment horizontal="center" vertical="center"/>
    </xf>
    <xf numFmtId="0" fontId="46" fillId="0" borderId="106" xfId="0" applyFont="1" applyFill="1" applyBorder="1" applyAlignment="1" applyProtection="1">
      <alignment horizontal="center" vertical="center"/>
      <protection locked="0"/>
    </xf>
    <xf numFmtId="0" fontId="47" fillId="0" borderId="106" xfId="0" applyFont="1" applyFill="1" applyBorder="1" applyAlignment="1" applyProtection="1">
      <alignment horizontal="center" vertical="center"/>
      <protection locked="0"/>
    </xf>
    <xf numFmtId="0" fontId="47" fillId="0" borderId="106" xfId="0" applyFont="1" applyBorder="1" applyAlignment="1" applyProtection="1">
      <alignment horizontal="center" vertical="center"/>
      <protection locked="0"/>
    </xf>
    <xf numFmtId="2" fontId="47" fillId="0" borderId="106" xfId="0" applyNumberFormat="1" applyFont="1" applyBorder="1" applyAlignment="1" applyProtection="1">
      <alignment horizontal="right" vertical="center"/>
      <protection locked="0"/>
    </xf>
    <xf numFmtId="0" fontId="11" fillId="0" borderId="10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9" fillId="0" borderId="1" xfId="1" applyFont="1" applyBorder="1" applyAlignment="1" applyProtection="1">
      <alignment horizontal="right" vertical="center" wrapText="1"/>
    </xf>
    <xf numFmtId="0" fontId="50" fillId="0" borderId="1" xfId="1" applyFont="1" applyBorder="1" applyAlignment="1" applyProtection="1">
      <alignment horizontal="right" vertical="center" wrapText="1"/>
    </xf>
    <xf numFmtId="0" fontId="50" fillId="0" borderId="1" xfId="1" applyFont="1" applyBorder="1" applyAlignment="1" applyProtection="1">
      <alignment vertical="center" wrapText="1"/>
    </xf>
    <xf numFmtId="0" fontId="11" fillId="0" borderId="12" xfId="0" applyFont="1" applyBorder="1" applyProtection="1"/>
    <xf numFmtId="0" fontId="32" fillId="0" borderId="12" xfId="0" applyFont="1" applyFill="1" applyBorder="1" applyAlignment="1" applyProtection="1">
      <alignment horizontal="center"/>
    </xf>
    <xf numFmtId="0" fontId="11" fillId="0" borderId="10" xfId="0" applyFont="1" applyBorder="1" applyProtection="1"/>
    <xf numFmtId="0" fontId="11" fillId="0" borderId="10" xfId="0" applyFont="1" applyFill="1" applyBorder="1" applyAlignment="1" applyProtection="1">
      <alignment horizontal="center"/>
    </xf>
    <xf numFmtId="0" fontId="9" fillId="0" borderId="20" xfId="0" applyFont="1" applyBorder="1" applyProtection="1"/>
    <xf numFmtId="0" fontId="9" fillId="0" borderId="21" xfId="0" applyFont="1" applyBorder="1" applyAlignment="1" applyProtection="1">
      <alignment horizontal="center"/>
    </xf>
    <xf numFmtId="0" fontId="0" fillId="0" borderId="23" xfId="0" applyFont="1" applyBorder="1" applyAlignment="1" applyProtection="1">
      <alignment horizontal="center" vertical="center"/>
    </xf>
    <xf numFmtId="2" fontId="15" fillId="0" borderId="0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Protection="1"/>
    <xf numFmtId="2" fontId="13" fillId="0" borderId="18" xfId="0" applyNumberFormat="1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2" fontId="13" fillId="0" borderId="8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9" fillId="0" borderId="23" xfId="0" applyFont="1" applyBorder="1" applyProtection="1"/>
    <xf numFmtId="0" fontId="9" fillId="0" borderId="23" xfId="0" applyFont="1" applyBorder="1" applyAlignment="1" applyProtection="1">
      <alignment horizontal="center"/>
    </xf>
    <xf numFmtId="0" fontId="9" fillId="0" borderId="19" xfId="0" applyFont="1" applyBorder="1" applyAlignment="1" applyProtection="1">
      <alignment horizontal="center" wrapText="1"/>
    </xf>
    <xf numFmtId="0" fontId="11" fillId="0" borderId="19" xfId="0" applyFont="1" applyBorder="1" applyAlignment="1" applyProtection="1">
      <alignment horizontal="center" vertical="center" wrapText="1"/>
    </xf>
    <xf numFmtId="2" fontId="15" fillId="0" borderId="14" xfId="0" applyNumberFormat="1" applyFont="1" applyFill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2" fontId="13" fillId="0" borderId="19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2" fontId="3" fillId="0" borderId="18" xfId="0" applyNumberFormat="1" applyFont="1" applyFill="1" applyBorder="1" applyAlignment="1" applyProtection="1">
      <alignment horizontal="center"/>
    </xf>
    <xf numFmtId="0" fontId="9" fillId="0" borderId="24" xfId="0" applyFont="1" applyBorder="1" applyProtection="1"/>
    <xf numFmtId="0" fontId="9" fillId="0" borderId="34" xfId="0" applyFont="1" applyBorder="1" applyProtection="1"/>
    <xf numFmtId="0" fontId="9" fillId="0" borderId="40" xfId="0" applyFont="1" applyBorder="1" applyProtection="1"/>
    <xf numFmtId="0" fontId="3" fillId="0" borderId="13" xfId="0" applyFont="1" applyFill="1" applyBorder="1" applyAlignment="1" applyProtection="1">
      <alignment horizontal="center" vertical="center"/>
    </xf>
    <xf numFmtId="2" fontId="23" fillId="0" borderId="13" xfId="0" applyNumberFormat="1" applyFont="1" applyFill="1" applyBorder="1" applyAlignment="1" applyProtection="1">
      <alignment horizontal="center" vertical="center"/>
    </xf>
    <xf numFmtId="2" fontId="13" fillId="0" borderId="16" xfId="0" applyNumberFormat="1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2" fontId="3" fillId="0" borderId="47" xfId="0" applyNumberFormat="1" applyFont="1" applyFill="1" applyBorder="1" applyAlignment="1" applyProtection="1">
      <alignment horizontal="center" vertical="center"/>
    </xf>
    <xf numFmtId="2" fontId="3" fillId="0" borderId="44" xfId="0" applyNumberFormat="1" applyFont="1" applyFill="1" applyBorder="1" applyAlignment="1" applyProtection="1">
      <alignment horizontal="center"/>
    </xf>
    <xf numFmtId="2" fontId="15" fillId="0" borderId="47" xfId="0" applyNumberFormat="1" applyFont="1" applyFill="1" applyBorder="1" applyAlignment="1" applyProtection="1">
      <alignment horizontal="center" vertical="center"/>
    </xf>
    <xf numFmtId="2" fontId="13" fillId="0" borderId="10" xfId="0" applyNumberFormat="1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/>
    </xf>
    <xf numFmtId="2" fontId="3" fillId="0" borderId="47" xfId="0" applyNumberFormat="1" applyFont="1" applyFill="1" applyBorder="1" applyAlignment="1" applyProtection="1">
      <alignment horizontal="center"/>
    </xf>
    <xf numFmtId="0" fontId="9" fillId="0" borderId="10" xfId="0" applyFont="1" applyBorder="1" applyProtection="1"/>
    <xf numFmtId="0" fontId="9" fillId="0" borderId="10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 vertical="center"/>
    </xf>
    <xf numFmtId="0" fontId="48" fillId="0" borderId="23" xfId="1" applyFont="1" applyFill="1" applyBorder="1" applyAlignment="1" applyProtection="1">
      <alignment horizontal="center"/>
    </xf>
    <xf numFmtId="0" fontId="48" fillId="0" borderId="23" xfId="1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right" vertical="center"/>
    </xf>
    <xf numFmtId="0" fontId="50" fillId="0" borderId="0" xfId="1" applyFont="1" applyFill="1" applyAlignment="1" applyProtection="1">
      <alignment horizontal="right"/>
    </xf>
    <xf numFmtId="0" fontId="49" fillId="0" borderId="0" xfId="1" applyFont="1" applyFill="1" applyAlignment="1" applyProtection="1">
      <alignment horizontal="right"/>
    </xf>
    <xf numFmtId="0" fontId="11" fillId="2" borderId="6" xfId="0" applyFont="1" applyFill="1" applyBorder="1" applyAlignment="1" applyProtection="1">
      <alignment horizontal="left"/>
    </xf>
    <xf numFmtId="0" fontId="11" fillId="2" borderId="8" xfId="0" applyFont="1" applyFill="1" applyBorder="1" applyAlignment="1" applyProtection="1">
      <alignment horizontal="left"/>
    </xf>
    <xf numFmtId="0" fontId="11" fillId="2" borderId="9" xfId="0" applyFont="1" applyFill="1" applyBorder="1" applyAlignment="1" applyProtection="1">
      <alignment horizontal="left"/>
    </xf>
    <xf numFmtId="0" fontId="16" fillId="0" borderId="22" xfId="1" applyBorder="1" applyAlignment="1" applyProtection="1">
      <alignment horizontal="center" vertical="center"/>
    </xf>
    <xf numFmtId="0" fontId="16" fillId="0" borderId="19" xfId="1" applyBorder="1" applyAlignment="1" applyProtection="1">
      <alignment horizontal="center" vertical="center"/>
    </xf>
    <xf numFmtId="0" fontId="11" fillId="18" borderId="18" xfId="0" applyFont="1" applyFill="1" applyBorder="1" applyAlignment="1" applyProtection="1">
      <alignment horizontal="center" vertical="center"/>
      <protection locked="0"/>
    </xf>
    <xf numFmtId="0" fontId="11" fillId="19" borderId="18" xfId="0" applyFont="1" applyFill="1" applyBorder="1" applyAlignment="1" applyProtection="1">
      <alignment horizontal="center" vertical="center"/>
      <protection locked="0"/>
    </xf>
    <xf numFmtId="0" fontId="11" fillId="13" borderId="18" xfId="0" applyFont="1" applyFill="1" applyBorder="1" applyAlignment="1" applyProtection="1">
      <alignment horizontal="center" vertical="center"/>
      <protection locked="0"/>
    </xf>
    <xf numFmtId="0" fontId="56" fillId="0" borderId="19" xfId="1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/>
    </xf>
    <xf numFmtId="0" fontId="48" fillId="0" borderId="1" xfId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6" fillId="0" borderId="19" xfId="1" applyBorder="1" applyAlignment="1" applyProtection="1">
      <alignment horizontal="center" vertical="center" wrapText="1"/>
    </xf>
    <xf numFmtId="0" fontId="48" fillId="0" borderId="1" xfId="1" applyFont="1" applyBorder="1" applyAlignment="1" applyProtection="1">
      <alignment horizontal="center" vertical="center"/>
    </xf>
    <xf numFmtId="0" fontId="0" fillId="0" borderId="7" xfId="0" applyBorder="1" applyProtection="1">
      <protection locked="0"/>
    </xf>
    <xf numFmtId="0" fontId="3" fillId="0" borderId="56" xfId="0" applyFont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11" fillId="12" borderId="116" xfId="0" applyFont="1" applyFill="1" applyBorder="1" applyAlignment="1" applyProtection="1">
      <alignment horizontal="center" vertical="center"/>
      <protection locked="0"/>
    </xf>
    <xf numFmtId="0" fontId="11" fillId="12" borderId="118" xfId="0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vertical="center" wrapText="1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4" fillId="0" borderId="13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89" xfId="0" applyFont="1" applyFill="1" applyBorder="1" applyAlignment="1" applyProtection="1">
      <alignment horizontal="left" vertical="center"/>
      <protection locked="0"/>
    </xf>
    <xf numFmtId="0" fontId="11" fillId="12" borderId="13" xfId="0" applyFont="1" applyFill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3" xfId="0" applyFont="1" applyBorder="1" applyAlignment="1" applyProtection="1">
      <alignment horizontal="left" vertical="center"/>
      <protection locked="0"/>
    </xf>
    <xf numFmtId="2" fontId="0" fillId="0" borderId="13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 vertical="center"/>
    </xf>
    <xf numFmtId="2" fontId="3" fillId="0" borderId="13" xfId="0" applyNumberFormat="1" applyFont="1" applyFill="1" applyBorder="1" applyAlignment="1" applyProtection="1">
      <alignment horizontal="left" vertical="center"/>
    </xf>
    <xf numFmtId="0" fontId="58" fillId="0" borderId="23" xfId="1" applyFont="1" applyBorder="1" applyAlignment="1" applyProtection="1">
      <alignment horizontal="center"/>
    </xf>
    <xf numFmtId="0" fontId="48" fillId="0" borderId="23" xfId="1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right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right" vertical="top" wrapText="1"/>
    </xf>
    <xf numFmtId="0" fontId="13" fillId="0" borderId="1" xfId="0" applyFont="1" applyBorder="1" applyAlignment="1" applyProtection="1">
      <alignment horizontal="right" vertical="center" wrapText="1"/>
    </xf>
    <xf numFmtId="0" fontId="0" fillId="0" borderId="34" xfId="0" applyBorder="1" applyProtection="1"/>
    <xf numFmtId="0" fontId="63" fillId="0" borderId="23" xfId="1" applyFont="1" applyFill="1" applyBorder="1" applyAlignment="1" applyProtection="1">
      <alignment horizontal="center" vertical="center"/>
    </xf>
    <xf numFmtId="0" fontId="63" fillId="0" borderId="30" xfId="1" applyFont="1" applyFill="1" applyBorder="1" applyAlignment="1" applyProtection="1">
      <alignment horizontal="center" vertical="center"/>
    </xf>
    <xf numFmtId="0" fontId="3" fillId="0" borderId="44" xfId="0" applyFont="1" applyFill="1" applyBorder="1" applyProtection="1"/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2" fillId="12" borderId="44" xfId="0" applyFont="1" applyFill="1" applyBorder="1" applyAlignment="1" applyProtection="1">
      <alignment horizontal="center" vertical="center"/>
      <protection locked="0"/>
    </xf>
    <xf numFmtId="0" fontId="12" fillId="13" borderId="44" xfId="0" applyFont="1" applyFill="1" applyBorder="1" applyAlignment="1" applyProtection="1">
      <alignment horizontal="center" vertical="center"/>
      <protection locked="0"/>
    </xf>
    <xf numFmtId="0" fontId="12" fillId="14" borderId="44" xfId="0" applyFont="1" applyFill="1" applyBorder="1" applyAlignment="1" applyProtection="1">
      <alignment horizontal="center" vertical="center"/>
      <protection locked="0"/>
    </xf>
    <xf numFmtId="0" fontId="12" fillId="21" borderId="46" xfId="0" applyFont="1" applyFill="1" applyBorder="1" applyAlignment="1" applyProtection="1">
      <alignment horizontal="center" vertical="center"/>
      <protection locked="0"/>
    </xf>
    <xf numFmtId="0" fontId="12" fillId="15" borderId="44" xfId="0" applyFont="1" applyFill="1" applyBorder="1" applyAlignment="1" applyProtection="1">
      <alignment horizontal="center" vertical="center"/>
      <protection locked="0"/>
    </xf>
    <xf numFmtId="0" fontId="12" fillId="16" borderId="44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17" borderId="44" xfId="0" applyFont="1" applyFill="1" applyBorder="1" applyAlignment="1" applyProtection="1">
      <alignment horizontal="center" vertical="center"/>
      <protection locked="0"/>
    </xf>
    <xf numFmtId="0" fontId="12" fillId="18" borderId="44" xfId="0" applyFont="1" applyFill="1" applyBorder="1" applyAlignment="1" applyProtection="1">
      <alignment horizontal="center" vertical="center"/>
      <protection locked="0"/>
    </xf>
    <xf numFmtId="0" fontId="12" fillId="19" borderId="44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11" fillId="16" borderId="16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11" fillId="12" borderId="117" xfId="0" applyFont="1" applyFill="1" applyBorder="1" applyAlignment="1" applyProtection="1">
      <alignment horizontal="center" vertical="center"/>
      <protection locked="0"/>
    </xf>
    <xf numFmtId="0" fontId="11" fillId="12" borderId="110" xfId="0" applyFont="1" applyFill="1" applyBorder="1" applyAlignment="1" applyProtection="1">
      <alignment horizontal="center" vertical="center"/>
      <protection locked="0"/>
    </xf>
    <xf numFmtId="0" fontId="11" fillId="12" borderId="99" xfId="0" applyFont="1" applyFill="1" applyBorder="1" applyAlignment="1" applyProtection="1">
      <alignment horizontal="center" vertical="center"/>
      <protection locked="0"/>
    </xf>
    <xf numFmtId="0" fontId="12" fillId="12" borderId="10" xfId="0" applyFont="1" applyFill="1" applyBorder="1" applyAlignment="1" applyProtection="1">
      <alignment horizontal="center" vertical="center"/>
      <protection locked="0"/>
    </xf>
    <xf numFmtId="0" fontId="12" fillId="12" borderId="18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16" borderId="10" xfId="0" applyFont="1" applyFill="1" applyBorder="1" applyAlignment="1" applyProtection="1">
      <alignment horizontal="center" vertical="center"/>
      <protection locked="0"/>
    </xf>
    <xf numFmtId="0" fontId="12" fillId="16" borderId="18" xfId="0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17" borderId="10" xfId="0" applyFont="1" applyFill="1" applyBorder="1" applyAlignment="1" applyProtection="1">
      <alignment horizontal="center" vertical="center"/>
      <protection locked="0"/>
    </xf>
    <xf numFmtId="0" fontId="12" fillId="17" borderId="18" xfId="0" applyFont="1" applyFill="1" applyBorder="1" applyAlignment="1" applyProtection="1">
      <alignment horizontal="center" vertical="center"/>
      <protection locked="0"/>
    </xf>
    <xf numFmtId="0" fontId="12" fillId="18" borderId="10" xfId="0" applyFont="1" applyFill="1" applyBorder="1" applyAlignment="1" applyProtection="1">
      <alignment horizontal="center" vertical="center"/>
      <protection locked="0"/>
    </xf>
    <xf numFmtId="0" fontId="12" fillId="18" borderId="18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2" fillId="19" borderId="10" xfId="0" applyFont="1" applyFill="1" applyBorder="1" applyAlignment="1" applyProtection="1">
      <alignment horizontal="center" vertical="center"/>
      <protection locked="0"/>
    </xf>
    <xf numFmtId="0" fontId="12" fillId="19" borderId="18" xfId="0" applyFont="1" applyFill="1" applyBorder="1" applyAlignment="1" applyProtection="1">
      <alignment horizontal="center" vertical="center"/>
      <protection locked="0"/>
    </xf>
    <xf numFmtId="0" fontId="12" fillId="13" borderId="10" xfId="0" applyFont="1" applyFill="1" applyBorder="1" applyAlignment="1" applyProtection="1">
      <alignment horizontal="center" vertical="center"/>
      <protection locked="0"/>
    </xf>
    <xf numFmtId="0" fontId="12" fillId="13" borderId="18" xfId="0" applyFont="1" applyFill="1" applyBorder="1" applyAlignment="1" applyProtection="1">
      <alignment horizontal="center" vertical="center"/>
      <protection locked="0"/>
    </xf>
    <xf numFmtId="2" fontId="15" fillId="0" borderId="10" xfId="0" applyNumberFormat="1" applyFont="1" applyFill="1" applyBorder="1" applyAlignment="1" applyProtection="1">
      <alignment horizontal="center" vertical="center"/>
    </xf>
    <xf numFmtId="0" fontId="12" fillId="14" borderId="10" xfId="0" applyFont="1" applyFill="1" applyBorder="1" applyAlignment="1" applyProtection="1">
      <alignment horizontal="center" vertical="center"/>
      <protection locked="0"/>
    </xf>
    <xf numFmtId="0" fontId="12" fillId="14" borderId="18" xfId="0" applyFont="1" applyFill="1" applyBorder="1" applyAlignment="1" applyProtection="1">
      <alignment horizontal="center" vertical="center"/>
      <protection locked="0"/>
    </xf>
    <xf numFmtId="0" fontId="12" fillId="15" borderId="10" xfId="0" applyFont="1" applyFill="1" applyBorder="1" applyAlignment="1" applyProtection="1">
      <alignment horizontal="center" vertical="center"/>
      <protection locked="0"/>
    </xf>
    <xf numFmtId="0" fontId="12" fillId="15" borderId="18" xfId="0" applyFont="1" applyFill="1" applyBorder="1" applyAlignment="1" applyProtection="1">
      <alignment horizontal="center" vertical="center"/>
      <protection locked="0"/>
    </xf>
    <xf numFmtId="2" fontId="3" fillId="0" borderId="19" xfId="0" applyNumberFormat="1" applyFont="1" applyBorder="1" applyAlignment="1" applyProtection="1">
      <alignment horizontal="right" vertical="center"/>
      <protection locked="0"/>
    </xf>
    <xf numFmtId="0" fontId="15" fillId="0" borderId="19" xfId="0" applyFont="1" applyBorder="1" applyAlignment="1" applyProtection="1">
      <alignment horizontal="center" vertical="center"/>
    </xf>
    <xf numFmtId="0" fontId="11" fillId="16" borderId="10" xfId="0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</xf>
    <xf numFmtId="2" fontId="3" fillId="0" borderId="18" xfId="0" applyNumberFormat="1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3" xfId="0" applyFont="1" applyBorder="1" applyAlignment="1" applyProtection="1">
      <alignment horizontal="center" vertical="center"/>
      <protection locked="0"/>
    </xf>
    <xf numFmtId="0" fontId="3" fillId="0" borderId="115" xfId="0" applyFont="1" applyBorder="1" applyAlignment="1" applyProtection="1">
      <alignment horizontal="center" vertical="center"/>
      <protection locked="0"/>
    </xf>
    <xf numFmtId="2" fontId="3" fillId="0" borderId="112" xfId="0" applyNumberFormat="1" applyFont="1" applyBorder="1" applyAlignment="1" applyProtection="1">
      <alignment horizontal="right" vertical="center"/>
      <protection locked="0"/>
    </xf>
    <xf numFmtId="2" fontId="3" fillId="0" borderId="24" xfId="0" applyNumberFormat="1" applyFont="1" applyBorder="1" applyAlignment="1" applyProtection="1">
      <alignment horizontal="right" vertic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1" fillId="16" borderId="16" xfId="0" applyFont="1" applyFill="1" applyBorder="1" applyAlignment="1" applyProtection="1">
      <alignment horizontal="center" vertical="center"/>
      <protection locked="0"/>
    </xf>
    <xf numFmtId="0" fontId="11" fillId="16" borderId="13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12" borderId="117" xfId="0" applyFont="1" applyFill="1" applyBorder="1" applyAlignment="1" applyProtection="1">
      <alignment horizontal="center" vertical="center"/>
      <protection locked="0"/>
    </xf>
    <xf numFmtId="0" fontId="0" fillId="0" borderId="109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2" fontId="15" fillId="0" borderId="113" xfId="0" applyNumberFormat="1" applyFont="1" applyFill="1" applyBorder="1" applyAlignment="1" applyProtection="1">
      <alignment horizontal="center" vertical="center"/>
    </xf>
    <xf numFmtId="2" fontId="15" fillId="0" borderId="114" xfId="0" applyNumberFormat="1" applyFont="1" applyFill="1" applyBorder="1" applyAlignment="1" applyProtection="1">
      <alignment horizontal="center" vertical="center"/>
    </xf>
    <xf numFmtId="0" fontId="11" fillId="2" borderId="112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12" borderId="30" xfId="0" applyFont="1" applyFill="1" applyBorder="1" applyAlignment="1" applyProtection="1">
      <alignment horizontal="center" vertical="center"/>
      <protection locked="0"/>
    </xf>
    <xf numFmtId="0" fontId="11" fillId="12" borderId="13" xfId="0" applyFont="1" applyFill="1" applyBorder="1" applyAlignment="1" applyProtection="1">
      <alignment horizontal="center" vertical="center"/>
      <protection locked="0"/>
    </xf>
    <xf numFmtId="0" fontId="11" fillId="13" borderId="30" xfId="0" applyFont="1" applyFill="1" applyBorder="1" applyAlignment="1" applyProtection="1">
      <alignment horizontal="center" vertical="center"/>
      <protection locked="0"/>
    </xf>
    <xf numFmtId="0" fontId="11" fillId="13" borderId="13" xfId="0" applyFont="1" applyFill="1" applyBorder="1" applyAlignment="1" applyProtection="1">
      <alignment horizontal="center" vertical="center"/>
      <protection locked="0"/>
    </xf>
    <xf numFmtId="0" fontId="11" fillId="14" borderId="111" xfId="0" applyFont="1" applyFill="1" applyBorder="1" applyAlignment="1" applyProtection="1">
      <alignment horizontal="center" vertical="center"/>
      <protection locked="0"/>
    </xf>
    <xf numFmtId="0" fontId="11" fillId="14" borderId="4" xfId="0" applyFont="1" applyFill="1" applyBorder="1" applyAlignment="1" applyProtection="1">
      <alignment horizontal="center" vertical="center"/>
      <protection locked="0"/>
    </xf>
    <xf numFmtId="0" fontId="11" fillId="21" borderId="112" xfId="0" applyFont="1" applyFill="1" applyBorder="1" applyAlignment="1" applyProtection="1">
      <alignment horizontal="center" vertical="center"/>
      <protection locked="0"/>
    </xf>
    <xf numFmtId="0" fontId="11" fillId="21" borderId="6" xfId="0" applyFont="1" applyFill="1" applyBorder="1" applyAlignment="1" applyProtection="1">
      <alignment horizontal="center" vertical="center"/>
      <protection locked="0"/>
    </xf>
    <xf numFmtId="0" fontId="11" fillId="15" borderId="30" xfId="0" applyFont="1" applyFill="1" applyBorder="1" applyAlignment="1" applyProtection="1">
      <alignment horizontal="center" vertical="center"/>
      <protection locked="0"/>
    </xf>
    <xf numFmtId="0" fontId="11" fillId="15" borderId="13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16" borderId="30" xfId="0" applyFont="1" applyFill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17" borderId="30" xfId="0" applyFont="1" applyFill="1" applyBorder="1" applyAlignment="1" applyProtection="1">
      <alignment horizontal="center" vertical="center"/>
      <protection locked="0"/>
    </xf>
    <xf numFmtId="0" fontId="11" fillId="17" borderId="13" xfId="0" applyFont="1" applyFill="1" applyBorder="1" applyAlignment="1" applyProtection="1">
      <alignment horizontal="center" vertical="center"/>
      <protection locked="0"/>
    </xf>
    <xf numFmtId="0" fontId="11" fillId="18" borderId="30" xfId="0" applyFont="1" applyFill="1" applyBorder="1" applyAlignment="1" applyProtection="1">
      <alignment horizontal="center" vertical="center"/>
      <protection locked="0"/>
    </xf>
    <xf numFmtId="0" fontId="11" fillId="18" borderId="13" xfId="0" applyFont="1" applyFill="1" applyBorder="1" applyAlignment="1" applyProtection="1">
      <alignment horizontal="center" vertical="center"/>
      <protection locked="0"/>
    </xf>
    <xf numFmtId="0" fontId="11" fillId="19" borderId="30" xfId="0" applyFont="1" applyFill="1" applyBorder="1" applyAlignment="1" applyProtection="1">
      <alignment horizontal="center" vertical="center"/>
      <protection locked="0"/>
    </xf>
    <xf numFmtId="0" fontId="11" fillId="19" borderId="13" xfId="0" applyFont="1" applyFill="1" applyBorder="1" applyAlignment="1" applyProtection="1">
      <alignment horizontal="center" vertical="center"/>
      <protection locked="0"/>
    </xf>
    <xf numFmtId="0" fontId="3" fillId="0" borderId="109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1" fillId="12" borderId="110" xfId="0" applyFont="1" applyFill="1" applyBorder="1" applyAlignment="1" applyProtection="1">
      <alignment horizontal="center" vertical="center"/>
      <protection locked="0"/>
    </xf>
    <xf numFmtId="0" fontId="1" fillId="12" borderId="99" xfId="0" applyFont="1" applyFill="1" applyBorder="1" applyAlignment="1" applyProtection="1">
      <alignment horizontal="center" vertical="center"/>
      <protection locked="0"/>
    </xf>
    <xf numFmtId="0" fontId="1" fillId="12" borderId="118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2" fontId="3" fillId="0" borderId="30" xfId="0" applyNumberFormat="1" applyFont="1" applyBorder="1" applyAlignment="1" applyProtection="1">
      <alignment horizontal="right" vertical="center"/>
      <protection locked="0"/>
    </xf>
    <xf numFmtId="2" fontId="3" fillId="0" borderId="19" xfId="0" applyNumberFormat="1" applyFont="1" applyBorder="1" applyAlignment="1" applyProtection="1">
      <alignment horizontal="right" vertical="center"/>
      <protection locked="0"/>
    </xf>
    <xf numFmtId="0" fontId="11" fillId="2" borderId="42" xfId="0" applyFont="1" applyFill="1" applyBorder="1" applyAlignment="1" applyProtection="1">
      <alignment vertical="top"/>
      <protection locked="0"/>
    </xf>
    <xf numFmtId="0" fontId="11" fillId="2" borderId="4" xfId="0" applyFont="1" applyFill="1" applyBorder="1" applyAlignment="1" applyProtection="1">
      <alignment vertical="top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1" fontId="11" fillId="16" borderId="16" xfId="0" applyNumberFormat="1" applyFont="1" applyFill="1" applyBorder="1" applyAlignment="1" applyProtection="1">
      <alignment horizontal="center" vertical="center"/>
      <protection locked="0"/>
    </xf>
    <xf numFmtId="1" fontId="11" fillId="16" borderId="10" xfId="0" applyNumberFormat="1" applyFont="1" applyFill="1" applyBorder="1" applyAlignment="1" applyProtection="1">
      <alignment horizontal="center" vertical="center"/>
      <protection locked="0"/>
    </xf>
    <xf numFmtId="1" fontId="11" fillId="16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2" fontId="3" fillId="0" borderId="10" xfId="0" applyNumberFormat="1" applyFont="1" applyBorder="1" applyAlignment="1" applyProtection="1">
      <alignment horizontal="right" vertical="center"/>
      <protection locked="0"/>
    </xf>
    <xf numFmtId="2" fontId="3" fillId="0" borderId="18" xfId="0" applyNumberFormat="1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2" fontId="3" fillId="0" borderId="16" xfId="0" applyNumberFormat="1" applyFont="1" applyBorder="1" applyAlignment="1" applyProtection="1">
      <alignment horizontal="right" vertical="center"/>
      <protection locked="0"/>
    </xf>
    <xf numFmtId="0" fontId="0" fillId="0" borderId="3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2" fontId="15" fillId="0" borderId="30" xfId="0" applyNumberFormat="1" applyFont="1" applyFill="1" applyBorder="1" applyAlignment="1" applyProtection="1">
      <alignment horizontal="center" vertical="center"/>
    </xf>
    <xf numFmtId="2" fontId="15" fillId="0" borderId="13" xfId="0" applyNumberFormat="1" applyFont="1" applyFill="1" applyBorder="1" applyAlignment="1" applyProtection="1">
      <alignment horizontal="center" vertical="center"/>
    </xf>
    <xf numFmtId="0" fontId="12" fillId="13" borderId="10" xfId="0" applyFont="1" applyFill="1" applyBorder="1" applyAlignment="1" applyProtection="1">
      <alignment horizontal="center" vertical="center"/>
      <protection locked="0"/>
    </xf>
    <xf numFmtId="0" fontId="12" fillId="13" borderId="18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16" borderId="10" xfId="0" applyFont="1" applyFill="1" applyBorder="1" applyAlignment="1" applyProtection="1">
      <alignment horizontal="center" vertical="center"/>
      <protection locked="0"/>
    </xf>
    <xf numFmtId="0" fontId="12" fillId="16" borderId="18" xfId="0" applyFont="1" applyFill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17" borderId="10" xfId="0" applyFont="1" applyFill="1" applyBorder="1" applyAlignment="1" applyProtection="1">
      <alignment horizontal="center" vertical="center"/>
      <protection locked="0"/>
    </xf>
    <xf numFmtId="0" fontId="12" fillId="17" borderId="18" xfId="0" applyFont="1" applyFill="1" applyBorder="1" applyAlignment="1" applyProtection="1">
      <alignment horizontal="center" vertical="center"/>
      <protection locked="0"/>
    </xf>
    <xf numFmtId="0" fontId="12" fillId="18" borderId="10" xfId="0" applyFont="1" applyFill="1" applyBorder="1" applyAlignment="1" applyProtection="1">
      <alignment horizontal="center" vertical="center"/>
      <protection locked="0"/>
    </xf>
    <xf numFmtId="0" fontId="12" fillId="18" borderId="18" xfId="0" applyFont="1" applyFill="1" applyBorder="1" applyAlignment="1" applyProtection="1">
      <alignment horizontal="center" vertical="center"/>
      <protection locked="0"/>
    </xf>
    <xf numFmtId="0" fontId="12" fillId="19" borderId="10" xfId="0" applyFont="1" applyFill="1" applyBorder="1" applyAlignment="1" applyProtection="1">
      <alignment horizontal="center" vertical="center"/>
      <protection locked="0"/>
    </xf>
    <xf numFmtId="0" fontId="12" fillId="19" borderId="18" xfId="0" applyFont="1" applyFill="1" applyBorder="1" applyAlignment="1" applyProtection="1">
      <alignment horizontal="center" vertical="center"/>
      <protection locked="0"/>
    </xf>
    <xf numFmtId="0" fontId="12" fillId="13" borderId="16" xfId="0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2" fontId="15" fillId="0" borderId="16" xfId="0" applyNumberFormat="1" applyFont="1" applyFill="1" applyBorder="1" applyAlignment="1" applyProtection="1">
      <alignment horizontal="center" vertical="center"/>
    </xf>
    <xf numFmtId="2" fontId="15" fillId="0" borderId="10" xfId="0" applyNumberFormat="1" applyFont="1" applyFill="1" applyBorder="1" applyAlignment="1" applyProtection="1">
      <alignment horizontal="center" vertical="center"/>
    </xf>
    <xf numFmtId="2" fontId="15" fillId="0" borderId="18" xfId="0" applyNumberFormat="1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12" borderId="16" xfId="0" applyFont="1" applyFill="1" applyBorder="1" applyAlignment="1" applyProtection="1">
      <alignment horizontal="center" vertical="center"/>
      <protection locked="0"/>
    </xf>
    <xf numFmtId="0" fontId="12" fillId="12" borderId="10" xfId="0" applyFont="1" applyFill="1" applyBorder="1" applyAlignment="1" applyProtection="1">
      <alignment horizontal="center" vertical="center"/>
      <protection locked="0"/>
    </xf>
    <xf numFmtId="0" fontId="12" fillId="12" borderId="18" xfId="0" applyFont="1" applyFill="1" applyBorder="1" applyAlignment="1" applyProtection="1">
      <alignment horizontal="center" vertical="center"/>
      <protection locked="0"/>
    </xf>
    <xf numFmtId="0" fontId="12" fillId="14" borderId="16" xfId="0" applyFont="1" applyFill="1" applyBorder="1" applyAlignment="1" applyProtection="1">
      <alignment horizontal="center" vertical="center"/>
      <protection locked="0"/>
    </xf>
    <xf numFmtId="0" fontId="12" fillId="14" borderId="10" xfId="0" applyFont="1" applyFill="1" applyBorder="1" applyAlignment="1" applyProtection="1">
      <alignment horizontal="center" vertical="center"/>
      <protection locked="0"/>
    </xf>
    <xf numFmtId="0" fontId="12" fillId="14" borderId="18" xfId="0" applyFont="1" applyFill="1" applyBorder="1" applyAlignment="1" applyProtection="1">
      <alignment horizontal="center" vertical="center"/>
      <protection locked="0"/>
    </xf>
    <xf numFmtId="0" fontId="12" fillId="21" borderId="16" xfId="0" applyFont="1" applyFill="1" applyBorder="1" applyAlignment="1" applyProtection="1">
      <alignment horizontal="center" vertical="center"/>
      <protection locked="0"/>
    </xf>
    <xf numFmtId="0" fontId="12" fillId="21" borderId="10" xfId="0" applyFont="1" applyFill="1" applyBorder="1" applyAlignment="1" applyProtection="1">
      <alignment horizontal="center" vertical="center"/>
      <protection locked="0"/>
    </xf>
    <xf numFmtId="0" fontId="12" fillId="21" borderId="18" xfId="0" applyFont="1" applyFill="1" applyBorder="1" applyAlignment="1" applyProtection="1">
      <alignment horizontal="center" vertical="center"/>
      <protection locked="0"/>
    </xf>
    <xf numFmtId="0" fontId="12" fillId="15" borderId="16" xfId="0" applyFont="1" applyFill="1" applyBorder="1" applyAlignment="1" applyProtection="1">
      <alignment horizontal="center" vertical="center"/>
      <protection locked="0"/>
    </xf>
    <xf numFmtId="0" fontId="12" fillId="15" borderId="10" xfId="0" applyFont="1" applyFill="1" applyBorder="1" applyAlignment="1" applyProtection="1">
      <alignment horizontal="center" vertical="center"/>
      <protection locked="0"/>
    </xf>
    <xf numFmtId="0" fontId="12" fillId="15" borderId="18" xfId="0" applyFont="1" applyFill="1" applyBorder="1" applyAlignment="1" applyProtection="1">
      <alignment horizontal="center" vertical="center"/>
      <protection locked="0"/>
    </xf>
    <xf numFmtId="0" fontId="12" fillId="16" borderId="16" xfId="0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17" borderId="16" xfId="0" applyFont="1" applyFill="1" applyBorder="1" applyAlignment="1" applyProtection="1">
      <alignment horizontal="center" vertical="center"/>
      <protection locked="0"/>
    </xf>
    <xf numFmtId="0" fontId="12" fillId="18" borderId="16" xfId="0" applyFont="1" applyFill="1" applyBorder="1" applyAlignment="1" applyProtection="1">
      <alignment horizontal="center" vertical="center"/>
      <protection locked="0"/>
    </xf>
    <xf numFmtId="0" fontId="12" fillId="19" borderId="16" xfId="0" applyFont="1" applyFill="1" applyBorder="1" applyAlignment="1" applyProtection="1">
      <alignment horizontal="center" vertical="center"/>
      <protection locked="0"/>
    </xf>
    <xf numFmtId="2" fontId="3" fillId="0" borderId="109" xfId="0" applyNumberFormat="1" applyFont="1" applyBorder="1" applyAlignment="1" applyProtection="1">
      <alignment horizontal="right" vertical="center"/>
      <protection locked="0"/>
    </xf>
    <xf numFmtId="2" fontId="3" fillId="0" borderId="21" xfId="0" applyNumberFormat="1" applyFont="1" applyBorder="1" applyAlignment="1" applyProtection="1">
      <alignment horizontal="right" vertical="center"/>
      <protection locked="0"/>
    </xf>
    <xf numFmtId="0" fontId="11" fillId="16" borderId="10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30" fillId="0" borderId="107" xfId="0" applyFont="1" applyFill="1" applyBorder="1" applyAlignment="1" applyProtection="1">
      <alignment horizontal="left"/>
    </xf>
    <xf numFmtId="0" fontId="30" fillId="0" borderId="86" xfId="0" applyFont="1" applyFill="1" applyBorder="1" applyAlignment="1" applyProtection="1">
      <alignment horizontal="left"/>
    </xf>
    <xf numFmtId="0" fontId="30" fillId="0" borderId="86" xfId="0" applyFont="1" applyFill="1" applyBorder="1" applyAlignment="1" applyProtection="1">
      <alignment horizontal="center"/>
      <protection locked="0"/>
    </xf>
    <xf numFmtId="0" fontId="30" fillId="0" borderId="87" xfId="0" applyFont="1" applyFill="1" applyBorder="1" applyAlignment="1" applyProtection="1">
      <alignment horizontal="center"/>
      <protection locked="0"/>
    </xf>
    <xf numFmtId="0" fontId="31" fillId="0" borderId="37" xfId="0" applyFont="1" applyFill="1" applyBorder="1" applyAlignment="1" applyProtection="1">
      <alignment horizontal="left"/>
    </xf>
    <xf numFmtId="0" fontId="31" fillId="0" borderId="41" xfId="0" applyFont="1" applyFill="1" applyBorder="1" applyAlignment="1" applyProtection="1">
      <alignment horizontal="left"/>
    </xf>
    <xf numFmtId="0" fontId="31" fillId="0" borderId="38" xfId="0" applyFont="1" applyFill="1" applyBorder="1" applyAlignment="1" applyProtection="1">
      <alignment horizontal="left"/>
    </xf>
    <xf numFmtId="0" fontId="16" fillId="0" borderId="10" xfId="1" applyBorder="1" applyAlignment="1" applyProtection="1">
      <alignment horizontal="center" vertical="center"/>
    </xf>
    <xf numFmtId="0" fontId="16" fillId="0" borderId="18" xfId="1" applyBorder="1" applyAlignment="1" applyProtection="1">
      <alignment horizontal="center" vertical="center"/>
    </xf>
    <xf numFmtId="0" fontId="16" fillId="0" borderId="16" xfId="1" applyBorder="1" applyAlignment="1" applyProtection="1">
      <alignment horizontal="center" vertical="center"/>
    </xf>
    <xf numFmtId="2" fontId="0" fillId="0" borderId="16" xfId="0" applyNumberFormat="1" applyFont="1" applyFill="1" applyBorder="1" applyAlignment="1" applyProtection="1">
      <alignment horizontal="center" vertical="center"/>
    </xf>
    <xf numFmtId="2" fontId="0" fillId="0" borderId="10" xfId="0" applyNumberFormat="1" applyFont="1" applyFill="1" applyBorder="1" applyAlignment="1" applyProtection="1">
      <alignment horizontal="center" vertical="center"/>
    </xf>
    <xf numFmtId="2" fontId="0" fillId="0" borderId="18" xfId="0" applyNumberFormat="1" applyFont="1" applyFill="1" applyBorder="1" applyAlignment="1" applyProtection="1">
      <alignment horizontal="center" vertical="center"/>
    </xf>
    <xf numFmtId="0" fontId="10" fillId="0" borderId="37" xfId="0" applyFont="1" applyFill="1" applyBorder="1" applyAlignment="1" applyProtection="1">
      <alignment horizontal="left"/>
    </xf>
    <xf numFmtId="0" fontId="10" fillId="0" borderId="41" xfId="0" applyFont="1" applyFill="1" applyBorder="1" applyAlignment="1" applyProtection="1">
      <alignment horizontal="left"/>
    </xf>
    <xf numFmtId="0" fontId="10" fillId="0" borderId="38" xfId="0" applyFont="1" applyFill="1" applyBorder="1" applyAlignment="1" applyProtection="1">
      <alignment horizontal="left"/>
    </xf>
    <xf numFmtId="0" fontId="16" fillId="0" borderId="30" xfId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12" borderId="30" xfId="0" applyFont="1" applyFill="1" applyBorder="1" applyAlignment="1" applyProtection="1">
      <alignment horizontal="center" vertical="center"/>
      <protection locked="0"/>
    </xf>
    <xf numFmtId="0" fontId="12" fillId="13" borderId="30" xfId="0" applyFont="1" applyFill="1" applyBorder="1" applyAlignment="1" applyProtection="1">
      <alignment horizontal="center" vertical="center"/>
      <protection locked="0"/>
    </xf>
    <xf numFmtId="0" fontId="12" fillId="17" borderId="30" xfId="0" applyFont="1" applyFill="1" applyBorder="1" applyAlignment="1" applyProtection="1">
      <alignment horizontal="center" vertical="center"/>
      <protection locked="0"/>
    </xf>
    <xf numFmtId="0" fontId="12" fillId="18" borderId="30" xfId="0" applyFont="1" applyFill="1" applyBorder="1" applyAlignment="1" applyProtection="1">
      <alignment horizontal="center" vertical="center"/>
      <protection locked="0"/>
    </xf>
    <xf numFmtId="0" fontId="12" fillId="19" borderId="30" xfId="0" applyFont="1" applyFill="1" applyBorder="1" applyAlignment="1" applyProtection="1">
      <alignment horizontal="center" vertical="center"/>
      <protection locked="0"/>
    </xf>
    <xf numFmtId="0" fontId="12" fillId="14" borderId="30" xfId="0" applyFont="1" applyFill="1" applyBorder="1" applyAlignment="1" applyProtection="1">
      <alignment horizontal="center" vertical="center"/>
      <protection locked="0"/>
    </xf>
    <xf numFmtId="0" fontId="12" fillId="21" borderId="30" xfId="0" applyFont="1" applyFill="1" applyBorder="1" applyAlignment="1" applyProtection="1">
      <alignment horizontal="center" vertical="center"/>
      <protection locked="0"/>
    </xf>
    <xf numFmtId="0" fontId="12" fillId="15" borderId="30" xfId="0" applyFont="1" applyFill="1" applyBorder="1" applyAlignment="1" applyProtection="1">
      <alignment horizontal="center" vertical="center"/>
      <protection locked="0"/>
    </xf>
    <xf numFmtId="0" fontId="12" fillId="16" borderId="30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left"/>
    </xf>
    <xf numFmtId="0" fontId="10" fillId="0" borderId="38" xfId="0" applyFont="1" applyBorder="1" applyAlignment="1" applyProtection="1">
      <alignment horizontal="left"/>
    </xf>
    <xf numFmtId="0" fontId="10" fillId="0" borderId="8" xfId="0" applyFont="1" applyBorder="1" applyAlignment="1" applyProtection="1">
      <alignment horizontal="left"/>
    </xf>
    <xf numFmtId="0" fontId="10" fillId="0" borderId="11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3" fillId="24" borderId="7" xfId="0" applyFont="1" applyFill="1" applyBorder="1" applyAlignment="1" applyProtection="1">
      <alignment horizontal="center" textRotation="90"/>
    </xf>
    <xf numFmtId="0" fontId="3" fillId="24" borderId="10" xfId="0" applyFont="1" applyFill="1" applyBorder="1" applyAlignment="1" applyProtection="1">
      <alignment horizontal="center" textRotation="90"/>
    </xf>
    <xf numFmtId="0" fontId="3" fillId="24" borderId="13" xfId="0" applyFont="1" applyFill="1" applyBorder="1" applyAlignment="1" applyProtection="1">
      <alignment horizontal="center" textRotation="90"/>
    </xf>
    <xf numFmtId="0" fontId="27" fillId="8" borderId="7" xfId="0" applyFont="1" applyFill="1" applyBorder="1" applyAlignment="1" applyProtection="1">
      <alignment horizontal="center" textRotation="90"/>
    </xf>
    <xf numFmtId="0" fontId="27" fillId="8" borderId="10" xfId="0" applyFont="1" applyFill="1" applyBorder="1" applyAlignment="1" applyProtection="1">
      <alignment horizontal="center" textRotation="90"/>
    </xf>
    <xf numFmtId="0" fontId="27" fillId="8" borderId="13" xfId="0" applyFont="1" applyFill="1" applyBorder="1" applyAlignment="1" applyProtection="1">
      <alignment horizontal="center" textRotation="90"/>
    </xf>
    <xf numFmtId="0" fontId="0" fillId="0" borderId="7" xfId="0" applyFont="1" applyFill="1" applyBorder="1" applyAlignment="1" applyProtection="1">
      <alignment horizontal="center" textRotation="90"/>
    </xf>
    <xf numFmtId="0" fontId="0" fillId="0" borderId="10" xfId="0" applyFont="1" applyFill="1" applyBorder="1" applyAlignment="1" applyProtection="1">
      <alignment horizontal="center" textRotation="90"/>
    </xf>
    <xf numFmtId="0" fontId="0" fillId="0" borderId="13" xfId="0" applyFont="1" applyFill="1" applyBorder="1" applyAlignment="1" applyProtection="1">
      <alignment horizontal="center" textRotation="90"/>
    </xf>
    <xf numFmtId="0" fontId="0" fillId="9" borderId="7" xfId="0" applyFont="1" applyFill="1" applyBorder="1" applyAlignment="1" applyProtection="1">
      <alignment horizontal="center" textRotation="90"/>
    </xf>
    <xf numFmtId="0" fontId="0" fillId="9" borderId="10" xfId="0" applyFont="1" applyFill="1" applyBorder="1" applyAlignment="1" applyProtection="1">
      <alignment horizontal="center" textRotation="90"/>
    </xf>
    <xf numFmtId="0" fontId="0" fillId="9" borderId="13" xfId="0" applyFont="1" applyFill="1" applyBorder="1" applyAlignment="1" applyProtection="1">
      <alignment horizontal="center" textRotation="90"/>
    </xf>
    <xf numFmtId="0" fontId="0" fillId="10" borderId="7" xfId="0" applyFont="1" applyFill="1" applyBorder="1" applyAlignment="1" applyProtection="1">
      <alignment horizontal="center" textRotation="90"/>
    </xf>
    <xf numFmtId="0" fontId="0" fillId="10" borderId="10" xfId="0" applyFont="1" applyFill="1" applyBorder="1" applyAlignment="1" applyProtection="1">
      <alignment horizontal="center" textRotation="90"/>
    </xf>
    <xf numFmtId="0" fontId="0" fillId="10" borderId="13" xfId="0" applyFont="1" applyFill="1" applyBorder="1" applyAlignment="1" applyProtection="1">
      <alignment horizontal="center" textRotation="90"/>
    </xf>
    <xf numFmtId="0" fontId="0" fillId="4" borderId="7" xfId="0" applyFont="1" applyFill="1" applyBorder="1" applyAlignment="1" applyProtection="1">
      <alignment horizontal="center" textRotation="90"/>
    </xf>
    <xf numFmtId="0" fontId="0" fillId="4" borderId="10" xfId="0" applyFont="1" applyFill="1" applyBorder="1" applyAlignment="1" applyProtection="1">
      <alignment horizontal="center" textRotation="90"/>
    </xf>
    <xf numFmtId="0" fontId="0" fillId="4" borderId="13" xfId="0" applyFont="1" applyFill="1" applyBorder="1" applyAlignment="1" applyProtection="1">
      <alignment horizontal="center" textRotation="90"/>
    </xf>
    <xf numFmtId="0" fontId="0" fillId="2" borderId="7" xfId="0" applyFont="1" applyFill="1" applyBorder="1" applyAlignment="1" applyProtection="1">
      <alignment horizontal="center" textRotation="90"/>
    </xf>
    <xf numFmtId="0" fontId="0" fillId="2" borderId="10" xfId="0" applyFont="1" applyFill="1" applyBorder="1" applyAlignment="1" applyProtection="1">
      <alignment horizontal="center" textRotation="90"/>
    </xf>
    <xf numFmtId="0" fontId="0" fillId="2" borderId="13" xfId="0" applyFont="1" applyFill="1" applyBorder="1" applyAlignment="1" applyProtection="1">
      <alignment horizontal="center" textRotation="90"/>
    </xf>
    <xf numFmtId="0" fontId="1" fillId="22" borderId="7" xfId="0" applyFont="1" applyFill="1" applyBorder="1" applyAlignment="1" applyProtection="1">
      <alignment horizontal="center" textRotation="90"/>
    </xf>
    <xf numFmtId="0" fontId="1" fillId="22" borderId="10" xfId="0" applyFont="1" applyFill="1" applyBorder="1" applyAlignment="1" applyProtection="1">
      <alignment horizontal="center" textRotation="90"/>
    </xf>
    <xf numFmtId="0" fontId="1" fillId="22" borderId="13" xfId="0" applyFont="1" applyFill="1" applyBorder="1" applyAlignment="1" applyProtection="1">
      <alignment horizontal="center" textRotation="90"/>
    </xf>
    <xf numFmtId="0" fontId="0" fillId="3" borderId="7" xfId="0" applyFont="1" applyFill="1" applyBorder="1" applyAlignment="1" applyProtection="1">
      <alignment horizontal="center" textRotation="90"/>
    </xf>
    <xf numFmtId="0" fontId="0" fillId="3" borderId="10" xfId="0" applyFont="1" applyFill="1" applyBorder="1" applyAlignment="1" applyProtection="1">
      <alignment horizontal="center" textRotation="90"/>
    </xf>
    <xf numFmtId="0" fontId="0" fillId="3" borderId="13" xfId="0" applyFont="1" applyFill="1" applyBorder="1" applyAlignment="1" applyProtection="1">
      <alignment horizontal="center" textRotation="90"/>
    </xf>
    <xf numFmtId="0" fontId="27" fillId="5" borderId="7" xfId="0" applyFont="1" applyFill="1" applyBorder="1" applyAlignment="1" applyProtection="1">
      <alignment horizontal="center" textRotation="90"/>
    </xf>
    <xf numFmtId="0" fontId="27" fillId="5" borderId="10" xfId="0" applyFont="1" applyFill="1" applyBorder="1" applyAlignment="1" applyProtection="1">
      <alignment horizontal="center" textRotation="90"/>
    </xf>
    <xf numFmtId="0" fontId="27" fillId="5" borderId="13" xfId="0" applyFont="1" applyFill="1" applyBorder="1" applyAlignment="1" applyProtection="1">
      <alignment horizontal="center" textRotation="90"/>
    </xf>
    <xf numFmtId="0" fontId="0" fillId="6" borderId="7" xfId="0" applyFont="1" applyFill="1" applyBorder="1" applyAlignment="1" applyProtection="1">
      <alignment horizontal="center" textRotation="90"/>
    </xf>
    <xf numFmtId="0" fontId="0" fillId="6" borderId="10" xfId="0" applyFont="1" applyFill="1" applyBorder="1" applyAlignment="1" applyProtection="1">
      <alignment horizontal="center" textRotation="90"/>
    </xf>
    <xf numFmtId="0" fontId="0" fillId="6" borderId="13" xfId="0" applyFont="1" applyFill="1" applyBorder="1" applyAlignment="1" applyProtection="1">
      <alignment horizontal="center" textRotation="90"/>
    </xf>
    <xf numFmtId="0" fontId="0" fillId="7" borderId="7" xfId="0" applyFont="1" applyFill="1" applyBorder="1" applyAlignment="1" applyProtection="1">
      <alignment horizontal="center" textRotation="90"/>
    </xf>
    <xf numFmtId="0" fontId="0" fillId="7" borderId="10" xfId="0" applyFont="1" applyFill="1" applyBorder="1" applyAlignment="1" applyProtection="1">
      <alignment horizontal="center" textRotation="90"/>
    </xf>
    <xf numFmtId="0" fontId="0" fillId="7" borderId="13" xfId="0" applyFont="1" applyFill="1" applyBorder="1" applyAlignment="1" applyProtection="1">
      <alignment horizontal="center" textRotation="90"/>
    </xf>
    <xf numFmtId="0" fontId="15" fillId="25" borderId="7" xfId="0" applyFont="1" applyFill="1" applyBorder="1" applyAlignment="1" applyProtection="1">
      <alignment horizontal="center" textRotation="90"/>
    </xf>
    <xf numFmtId="0" fontId="15" fillId="25" borderId="10" xfId="0" applyFont="1" applyFill="1" applyBorder="1" applyAlignment="1" applyProtection="1">
      <alignment horizontal="center" textRotation="90"/>
    </xf>
    <xf numFmtId="0" fontId="15" fillId="25" borderId="13" xfId="0" applyFont="1" applyFill="1" applyBorder="1" applyAlignment="1" applyProtection="1">
      <alignment horizontal="center" textRotation="90"/>
    </xf>
    <xf numFmtId="0" fontId="1" fillId="2" borderId="8" xfId="0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/>
    </xf>
    <xf numFmtId="0" fontId="10" fillId="2" borderId="8" xfId="0" applyFont="1" applyFill="1" applyBorder="1" applyAlignment="1" applyProtection="1">
      <alignment horizontal="left"/>
    </xf>
    <xf numFmtId="0" fontId="10" fillId="2" borderId="11" xfId="0" applyFont="1" applyFill="1" applyBorder="1" applyAlignment="1" applyProtection="1">
      <alignment horizontal="left"/>
    </xf>
    <xf numFmtId="0" fontId="10" fillId="2" borderId="9" xfId="0" applyFont="1" applyFill="1" applyBorder="1" applyAlignment="1" applyProtection="1">
      <alignment horizontal="left"/>
    </xf>
    <xf numFmtId="165" fontId="10" fillId="2" borderId="8" xfId="0" applyNumberFormat="1" applyFont="1" applyFill="1" applyBorder="1" applyAlignment="1" applyProtection="1">
      <alignment horizontal="left"/>
    </xf>
    <xf numFmtId="165" fontId="10" fillId="2" borderId="9" xfId="0" applyNumberFormat="1" applyFont="1" applyFill="1" applyBorder="1" applyAlignment="1" applyProtection="1">
      <alignment horizontal="left"/>
    </xf>
    <xf numFmtId="0" fontId="27" fillId="11" borderId="7" xfId="0" applyFont="1" applyFill="1" applyBorder="1" applyAlignment="1" applyProtection="1">
      <alignment horizontal="center" textRotation="90"/>
    </xf>
    <xf numFmtId="0" fontId="27" fillId="11" borderId="10" xfId="0" applyFont="1" applyFill="1" applyBorder="1" applyAlignment="1" applyProtection="1">
      <alignment horizontal="center" textRotation="90"/>
    </xf>
    <xf numFmtId="0" fontId="27" fillId="11" borderId="13" xfId="0" applyFont="1" applyFill="1" applyBorder="1" applyAlignment="1" applyProtection="1">
      <alignment horizontal="center" textRotation="90"/>
    </xf>
    <xf numFmtId="0" fontId="1" fillId="2" borderId="4" xfId="0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1" fillId="12" borderId="110" xfId="0" applyFont="1" applyFill="1" applyBorder="1" applyAlignment="1" applyProtection="1">
      <alignment horizontal="center" vertical="center"/>
      <protection locked="0"/>
    </xf>
    <xf numFmtId="0" fontId="11" fillId="12" borderId="99" xfId="0" applyFont="1" applyFill="1" applyBorder="1" applyAlignment="1" applyProtection="1">
      <alignment horizontal="center" vertical="center"/>
      <protection locked="0"/>
    </xf>
    <xf numFmtId="0" fontId="11" fillId="12" borderId="119" xfId="0" applyFont="1" applyFill="1" applyBorder="1" applyAlignment="1" applyProtection="1">
      <alignment horizontal="center" vertical="center"/>
      <protection locked="0"/>
    </xf>
    <xf numFmtId="0" fontId="31" fillId="0" borderId="107" xfId="0" applyFont="1" applyBorder="1" applyAlignment="1" applyProtection="1">
      <alignment horizontal="left" vertical="center"/>
    </xf>
    <xf numFmtId="0" fontId="31" fillId="0" borderId="86" xfId="0" applyFont="1" applyBorder="1" applyAlignment="1" applyProtection="1">
      <alignment horizontal="left" vertical="center"/>
    </xf>
    <xf numFmtId="0" fontId="31" fillId="0" borderId="108" xfId="0" applyFont="1" applyBorder="1" applyAlignment="1" applyProtection="1">
      <alignment horizontal="left" vertical="center"/>
    </xf>
    <xf numFmtId="0" fontId="41" fillId="0" borderId="10" xfId="0" applyFont="1" applyBorder="1" applyAlignment="1" applyProtection="1">
      <alignment horizontal="center" vertical="center"/>
      <protection locked="0"/>
    </xf>
    <xf numFmtId="0" fontId="41" fillId="0" borderId="18" xfId="0" applyFont="1" applyBorder="1" applyAlignment="1" applyProtection="1">
      <alignment horizontal="center" vertical="center"/>
      <protection locked="0"/>
    </xf>
    <xf numFmtId="2" fontId="41" fillId="0" borderId="10" xfId="0" applyNumberFormat="1" applyFont="1" applyBorder="1" applyAlignment="1" applyProtection="1">
      <alignment horizontal="right" vertical="center"/>
      <protection locked="0"/>
    </xf>
    <xf numFmtId="2" fontId="41" fillId="0" borderId="18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2" fontId="3" fillId="0" borderId="10" xfId="0" applyNumberFormat="1" applyFont="1" applyFill="1" applyBorder="1" applyAlignment="1" applyProtection="1">
      <alignment horizontal="center" vertical="center"/>
    </xf>
    <xf numFmtId="2" fontId="3" fillId="0" borderId="18" xfId="0" applyNumberFormat="1" applyFont="1" applyFill="1" applyBorder="1" applyAlignment="1" applyProtection="1">
      <alignment horizontal="center" vertical="center"/>
    </xf>
    <xf numFmtId="0" fontId="40" fillId="2" borderId="10" xfId="0" applyFont="1" applyFill="1" applyBorder="1" applyAlignment="1" applyProtection="1">
      <alignment horizontal="center" vertical="center"/>
      <protection locked="0"/>
    </xf>
    <xf numFmtId="0" fontId="40" fillId="2" borderId="18" xfId="0" applyFont="1" applyFill="1" applyBorder="1" applyAlignment="1" applyProtection="1">
      <alignment horizontal="center" vertical="center"/>
      <protection locked="0"/>
    </xf>
    <xf numFmtId="0" fontId="40" fillId="12" borderId="30" xfId="0" applyFont="1" applyFill="1" applyBorder="1" applyAlignment="1" applyProtection="1">
      <alignment horizontal="center" vertical="center"/>
      <protection locked="0"/>
    </xf>
    <xf numFmtId="0" fontId="40" fillId="12" borderId="10" xfId="0" applyFont="1" applyFill="1" applyBorder="1" applyAlignment="1" applyProtection="1">
      <alignment horizontal="center" vertical="center"/>
      <protection locked="0"/>
    </xf>
    <xf numFmtId="0" fontId="40" fillId="12" borderId="18" xfId="0" applyFont="1" applyFill="1" applyBorder="1" applyAlignment="1" applyProtection="1">
      <alignment horizontal="center" vertical="center"/>
      <protection locked="0"/>
    </xf>
    <xf numFmtId="0" fontId="40" fillId="13" borderId="30" xfId="0" applyFont="1" applyFill="1" applyBorder="1" applyAlignment="1" applyProtection="1">
      <alignment horizontal="center" vertical="center"/>
      <protection locked="0"/>
    </xf>
    <xf numFmtId="0" fontId="40" fillId="13" borderId="10" xfId="0" applyFont="1" applyFill="1" applyBorder="1" applyAlignment="1" applyProtection="1">
      <alignment horizontal="center" vertical="center"/>
      <protection locked="0"/>
    </xf>
    <xf numFmtId="0" fontId="40" fillId="13" borderId="18" xfId="0" applyFont="1" applyFill="1" applyBorder="1" applyAlignment="1" applyProtection="1">
      <alignment horizontal="center" vertical="center"/>
      <protection locked="0"/>
    </xf>
    <xf numFmtId="0" fontId="40" fillId="14" borderId="30" xfId="0" applyFont="1" applyFill="1" applyBorder="1" applyAlignment="1" applyProtection="1">
      <alignment horizontal="center" vertical="center"/>
      <protection locked="0"/>
    </xf>
    <xf numFmtId="0" fontId="40" fillId="14" borderId="10" xfId="0" applyFont="1" applyFill="1" applyBorder="1" applyAlignment="1" applyProtection="1">
      <alignment horizontal="center" vertical="center"/>
      <protection locked="0"/>
    </xf>
    <xf numFmtId="0" fontId="40" fillId="14" borderId="18" xfId="0" applyFont="1" applyFill="1" applyBorder="1" applyAlignment="1" applyProtection="1">
      <alignment horizontal="center" vertical="center"/>
      <protection locked="0"/>
    </xf>
    <xf numFmtId="0" fontId="40" fillId="21" borderId="30" xfId="0" applyFont="1" applyFill="1" applyBorder="1" applyAlignment="1" applyProtection="1">
      <alignment horizontal="center" vertical="center"/>
      <protection locked="0"/>
    </xf>
    <xf numFmtId="0" fontId="40" fillId="21" borderId="10" xfId="0" applyFont="1" applyFill="1" applyBorder="1" applyAlignment="1" applyProtection="1">
      <alignment horizontal="center" vertical="center"/>
      <protection locked="0"/>
    </xf>
    <xf numFmtId="0" fontId="40" fillId="21" borderId="18" xfId="0" applyFont="1" applyFill="1" applyBorder="1" applyAlignment="1" applyProtection="1">
      <alignment horizontal="center" vertical="center"/>
      <protection locked="0"/>
    </xf>
    <xf numFmtId="0" fontId="40" fillId="15" borderId="30" xfId="0" applyFont="1" applyFill="1" applyBorder="1" applyAlignment="1" applyProtection="1">
      <alignment horizontal="center" vertical="center"/>
      <protection locked="0"/>
    </xf>
    <xf numFmtId="0" fontId="40" fillId="15" borderId="10" xfId="0" applyFont="1" applyFill="1" applyBorder="1" applyAlignment="1" applyProtection="1">
      <alignment horizontal="center" vertical="center"/>
      <protection locked="0"/>
    </xf>
    <xf numFmtId="0" fontId="40" fillId="15" borderId="18" xfId="0" applyFont="1" applyFill="1" applyBorder="1" applyAlignment="1" applyProtection="1">
      <alignment horizontal="center" vertical="center"/>
      <protection locked="0"/>
    </xf>
    <xf numFmtId="0" fontId="40" fillId="2" borderId="30" xfId="0" applyFont="1" applyFill="1" applyBorder="1" applyAlignment="1" applyProtection="1">
      <alignment horizontal="center" vertical="center"/>
      <protection locked="0"/>
    </xf>
    <xf numFmtId="0" fontId="40" fillId="16" borderId="30" xfId="0" applyFont="1" applyFill="1" applyBorder="1" applyAlignment="1" applyProtection="1">
      <alignment horizontal="center" vertical="center"/>
      <protection locked="0"/>
    </xf>
    <xf numFmtId="0" fontId="40" fillId="16" borderId="10" xfId="0" applyFont="1" applyFill="1" applyBorder="1" applyAlignment="1" applyProtection="1">
      <alignment horizontal="center" vertical="center"/>
      <protection locked="0"/>
    </xf>
    <xf numFmtId="0" fontId="40" fillId="16" borderId="18" xfId="0" applyFont="1" applyFill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17" borderId="30" xfId="0" applyFont="1" applyFill="1" applyBorder="1" applyAlignment="1" applyProtection="1">
      <alignment horizontal="center" vertical="center"/>
      <protection locked="0"/>
    </xf>
    <xf numFmtId="0" fontId="40" fillId="17" borderId="10" xfId="0" applyFont="1" applyFill="1" applyBorder="1" applyAlignment="1" applyProtection="1">
      <alignment horizontal="center" vertical="center"/>
      <protection locked="0"/>
    </xf>
    <xf numFmtId="0" fontId="40" fillId="17" borderId="18" xfId="0" applyFont="1" applyFill="1" applyBorder="1" applyAlignment="1" applyProtection="1">
      <alignment horizontal="center" vertical="center"/>
      <protection locked="0"/>
    </xf>
    <xf numFmtId="0" fontId="40" fillId="18" borderId="30" xfId="0" applyFont="1" applyFill="1" applyBorder="1" applyAlignment="1" applyProtection="1">
      <alignment horizontal="center" vertical="center"/>
      <protection locked="0"/>
    </xf>
    <xf numFmtId="0" fontId="40" fillId="18" borderId="10" xfId="0" applyFont="1" applyFill="1" applyBorder="1" applyAlignment="1" applyProtection="1">
      <alignment horizontal="center" vertical="center"/>
      <protection locked="0"/>
    </xf>
    <xf numFmtId="0" fontId="40" fillId="18" borderId="18" xfId="0" applyFont="1" applyFill="1" applyBorder="1" applyAlignment="1" applyProtection="1">
      <alignment horizontal="center" vertical="center"/>
      <protection locked="0"/>
    </xf>
    <xf numFmtId="0" fontId="40" fillId="19" borderId="30" xfId="0" applyFont="1" applyFill="1" applyBorder="1" applyAlignment="1" applyProtection="1">
      <alignment horizontal="center" vertical="center"/>
      <protection locked="0"/>
    </xf>
    <xf numFmtId="0" fontId="40" fillId="19" borderId="10" xfId="0" applyFont="1" applyFill="1" applyBorder="1" applyAlignment="1" applyProtection="1">
      <alignment horizontal="center" vertical="center"/>
      <protection locked="0"/>
    </xf>
    <xf numFmtId="0" fontId="40" fillId="19" borderId="18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center" textRotation="90"/>
    </xf>
    <xf numFmtId="0" fontId="3" fillId="2" borderId="13" xfId="0" applyFont="1" applyFill="1" applyBorder="1" applyAlignment="1" applyProtection="1">
      <alignment horizontal="center" textRotation="90"/>
    </xf>
    <xf numFmtId="0" fontId="13" fillId="22" borderId="10" xfId="0" applyFont="1" applyFill="1" applyBorder="1" applyAlignment="1" applyProtection="1">
      <alignment horizontal="center" textRotation="90"/>
    </xf>
    <xf numFmtId="0" fontId="13" fillId="22" borderId="13" xfId="0" applyFont="1" applyFill="1" applyBorder="1" applyAlignment="1" applyProtection="1">
      <alignment horizontal="center" textRotation="90"/>
    </xf>
    <xf numFmtId="0" fontId="3" fillId="3" borderId="10" xfId="0" applyFont="1" applyFill="1" applyBorder="1" applyAlignment="1" applyProtection="1">
      <alignment horizontal="center" textRotation="90"/>
    </xf>
    <xf numFmtId="0" fontId="3" fillId="3" borderId="13" xfId="0" applyFont="1" applyFill="1" applyBorder="1" applyAlignment="1" applyProtection="1">
      <alignment horizontal="center" textRotation="90"/>
    </xf>
    <xf numFmtId="0" fontId="3" fillId="4" borderId="10" xfId="0" applyFont="1" applyFill="1" applyBorder="1" applyAlignment="1" applyProtection="1">
      <alignment horizontal="center" textRotation="90"/>
    </xf>
    <xf numFmtId="0" fontId="3" fillId="4" borderId="13" xfId="0" applyFont="1" applyFill="1" applyBorder="1" applyAlignment="1" applyProtection="1">
      <alignment horizontal="center" textRotation="90"/>
    </xf>
    <xf numFmtId="0" fontId="33" fillId="5" borderId="10" xfId="0" applyFont="1" applyFill="1" applyBorder="1" applyAlignment="1" applyProtection="1">
      <alignment horizontal="center" textRotation="90"/>
    </xf>
    <xf numFmtId="0" fontId="33" fillId="5" borderId="13" xfId="0" applyFont="1" applyFill="1" applyBorder="1" applyAlignment="1" applyProtection="1">
      <alignment horizontal="center" textRotation="90"/>
    </xf>
    <xf numFmtId="0" fontId="3" fillId="6" borderId="10" xfId="0" applyFont="1" applyFill="1" applyBorder="1" applyAlignment="1" applyProtection="1">
      <alignment horizontal="center" textRotation="90"/>
    </xf>
    <xf numFmtId="0" fontId="3" fillId="6" borderId="13" xfId="0" applyFont="1" applyFill="1" applyBorder="1" applyAlignment="1" applyProtection="1">
      <alignment horizontal="center" textRotation="90"/>
    </xf>
    <xf numFmtId="0" fontId="40" fillId="12" borderId="16" xfId="0" applyFont="1" applyFill="1" applyBorder="1" applyAlignment="1" applyProtection="1">
      <alignment horizontal="center" vertical="center"/>
      <protection locked="0"/>
    </xf>
    <xf numFmtId="0" fontId="40" fillId="2" borderId="16" xfId="0" applyFont="1" applyFill="1" applyBorder="1" applyAlignment="1" applyProtection="1">
      <alignment horizontal="center" vertical="center"/>
      <protection locked="0"/>
    </xf>
    <xf numFmtId="0" fontId="40" fillId="16" borderId="16" xfId="0" applyFont="1" applyFill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0" fontId="33" fillId="11" borderId="10" xfId="0" applyFont="1" applyFill="1" applyBorder="1" applyAlignment="1" applyProtection="1">
      <alignment horizontal="center" textRotation="90"/>
    </xf>
    <xf numFmtId="0" fontId="33" fillId="11" borderId="13" xfId="0" applyFont="1" applyFill="1" applyBorder="1" applyAlignment="1" applyProtection="1">
      <alignment horizontal="center" textRotation="90"/>
    </xf>
    <xf numFmtId="0" fontId="11" fillId="2" borderId="8" xfId="0" applyFont="1" applyFill="1" applyBorder="1" applyAlignment="1" applyProtection="1">
      <alignment horizontal="left"/>
    </xf>
    <xf numFmtId="0" fontId="11" fillId="2" borderId="11" xfId="0" applyFont="1" applyFill="1" applyBorder="1" applyAlignment="1" applyProtection="1">
      <alignment horizontal="left"/>
    </xf>
    <xf numFmtId="0" fontId="11" fillId="2" borderId="9" xfId="0" applyFont="1" applyFill="1" applyBorder="1" applyAlignment="1" applyProtection="1">
      <alignment horizontal="left"/>
    </xf>
    <xf numFmtId="0" fontId="34" fillId="0" borderId="8" xfId="0" applyFont="1" applyBorder="1" applyAlignment="1" applyProtection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4" fillId="0" borderId="9" xfId="0" applyFont="1" applyBorder="1" applyAlignment="1" applyProtection="1">
      <alignment horizontal="center" vertical="center"/>
    </xf>
    <xf numFmtId="0" fontId="33" fillId="8" borderId="10" xfId="0" applyFont="1" applyFill="1" applyBorder="1" applyAlignment="1" applyProtection="1">
      <alignment horizontal="center" textRotation="90"/>
    </xf>
    <xf numFmtId="0" fontId="33" fillId="8" borderId="13" xfId="0" applyFont="1" applyFill="1" applyBorder="1" applyAlignment="1" applyProtection="1">
      <alignment horizontal="center" textRotation="90"/>
    </xf>
    <xf numFmtId="0" fontId="3" fillId="0" borderId="10" xfId="0" applyFont="1" applyFill="1" applyBorder="1" applyAlignment="1" applyProtection="1">
      <alignment horizontal="center" textRotation="90"/>
    </xf>
    <xf numFmtId="0" fontId="3" fillId="0" borderId="13" xfId="0" applyFont="1" applyFill="1" applyBorder="1" applyAlignment="1" applyProtection="1">
      <alignment horizontal="center" textRotation="90"/>
    </xf>
    <xf numFmtId="0" fontId="3" fillId="9" borderId="10" xfId="0" applyFont="1" applyFill="1" applyBorder="1" applyAlignment="1" applyProtection="1">
      <alignment horizontal="center" textRotation="90"/>
    </xf>
    <xf numFmtId="0" fontId="3" fillId="9" borderId="13" xfId="0" applyFont="1" applyFill="1" applyBorder="1" applyAlignment="1" applyProtection="1">
      <alignment horizontal="center" textRotation="90"/>
    </xf>
    <xf numFmtId="0" fontId="3" fillId="10" borderId="10" xfId="0" applyFont="1" applyFill="1" applyBorder="1" applyAlignment="1" applyProtection="1">
      <alignment horizontal="center" textRotation="90"/>
    </xf>
    <xf numFmtId="0" fontId="3" fillId="10" borderId="13" xfId="0" applyFont="1" applyFill="1" applyBorder="1" applyAlignment="1" applyProtection="1">
      <alignment horizontal="center" textRotation="90"/>
    </xf>
    <xf numFmtId="0" fontId="56" fillId="0" borderId="10" xfId="1" applyFont="1" applyBorder="1" applyAlignment="1" applyProtection="1">
      <alignment horizontal="center" vertical="center"/>
    </xf>
    <xf numFmtId="0" fontId="40" fillId="17" borderId="16" xfId="0" applyFont="1" applyFill="1" applyBorder="1" applyAlignment="1" applyProtection="1">
      <alignment horizontal="center" vertical="center"/>
      <protection locked="0"/>
    </xf>
    <xf numFmtId="0" fontId="40" fillId="18" borderId="16" xfId="0" applyFont="1" applyFill="1" applyBorder="1" applyAlignment="1" applyProtection="1">
      <alignment horizontal="center" vertical="center"/>
      <protection locked="0"/>
    </xf>
    <xf numFmtId="0" fontId="40" fillId="19" borderId="16" xfId="0" applyFont="1" applyFill="1" applyBorder="1" applyAlignment="1" applyProtection="1">
      <alignment horizontal="center" vertical="center"/>
      <protection locked="0"/>
    </xf>
    <xf numFmtId="0" fontId="40" fillId="13" borderId="16" xfId="0" applyFont="1" applyFill="1" applyBorder="1" applyAlignment="1" applyProtection="1">
      <alignment horizontal="center" vertical="center"/>
      <protection locked="0"/>
    </xf>
    <xf numFmtId="0" fontId="40" fillId="14" borderId="16" xfId="0" applyFont="1" applyFill="1" applyBorder="1" applyAlignment="1" applyProtection="1">
      <alignment horizontal="center" vertical="center"/>
      <protection locked="0"/>
    </xf>
    <xf numFmtId="0" fontId="40" fillId="21" borderId="16" xfId="0" applyFont="1" applyFill="1" applyBorder="1" applyAlignment="1" applyProtection="1">
      <alignment horizontal="center" vertical="center"/>
      <protection locked="0"/>
    </xf>
    <xf numFmtId="0" fontId="40" fillId="15" borderId="16" xfId="0" applyFont="1" applyFill="1" applyBorder="1" applyAlignment="1" applyProtection="1">
      <alignment horizontal="center" vertical="center"/>
      <protection locked="0"/>
    </xf>
    <xf numFmtId="0" fontId="56" fillId="0" borderId="16" xfId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2" fontId="3" fillId="0" borderId="16" xfId="0" applyNumberFormat="1" applyFont="1" applyFill="1" applyBorder="1" applyAlignment="1" applyProtection="1">
      <alignment horizontal="center" vertical="center"/>
    </xf>
    <xf numFmtId="0" fontId="34" fillId="0" borderId="37" xfId="0" applyFont="1" applyBorder="1" applyAlignment="1" applyProtection="1">
      <alignment horizontal="center" vertical="center"/>
    </xf>
    <xf numFmtId="0" fontId="34" fillId="0" borderId="41" xfId="0" applyFont="1" applyBorder="1" applyAlignment="1" applyProtection="1">
      <alignment horizontal="center" vertical="center"/>
    </xf>
    <xf numFmtId="0" fontId="34" fillId="0" borderId="38" xfId="0" applyFont="1" applyBorder="1" applyAlignment="1" applyProtection="1">
      <alignment horizontal="center" vertical="center"/>
    </xf>
    <xf numFmtId="0" fontId="41" fillId="0" borderId="16" xfId="0" applyFont="1" applyBorder="1" applyAlignment="1" applyProtection="1">
      <alignment horizontal="center" vertical="center"/>
      <protection locked="0"/>
    </xf>
    <xf numFmtId="0" fontId="41" fillId="0" borderId="30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left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38" xfId="0" applyFont="1" applyBorder="1" applyAlignment="1" applyProtection="1">
      <alignment horizontal="left" vertical="center"/>
    </xf>
    <xf numFmtId="0" fontId="50" fillId="0" borderId="10" xfId="1" applyFont="1" applyBorder="1" applyAlignment="1" applyProtection="1">
      <alignment horizontal="center" vertical="center"/>
    </xf>
    <xf numFmtId="0" fontId="56" fillId="0" borderId="10" xfId="1" applyFont="1" applyBorder="1" applyAlignment="1" applyProtection="1">
      <alignment horizontal="center" vertical="center" wrapText="1"/>
    </xf>
    <xf numFmtId="0" fontId="16" fillId="0" borderId="10" xfId="1" applyBorder="1" applyAlignment="1" applyProtection="1">
      <alignment horizontal="center" vertical="center" wrapText="1"/>
    </xf>
    <xf numFmtId="0" fontId="16" fillId="0" borderId="18" xfId="1" applyBorder="1" applyAlignment="1" applyProtection="1">
      <alignment horizontal="center" vertical="center" wrapText="1"/>
    </xf>
    <xf numFmtId="49" fontId="1" fillId="2" borderId="56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1" fillId="2" borderId="54" xfId="0" applyNumberFormat="1" applyFont="1" applyFill="1" applyBorder="1" applyAlignment="1">
      <alignment horizontal="left" vertical="center"/>
    </xf>
    <xf numFmtId="0" fontId="1" fillId="2" borderId="56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1" fontId="1" fillId="0" borderId="68" xfId="0" applyNumberFormat="1" applyFont="1" applyFill="1" applyBorder="1" applyAlignment="1" applyProtection="1">
      <alignment horizontal="center" vertical="center"/>
      <protection locked="0"/>
    </xf>
    <xf numFmtId="1" fontId="1" fillId="0" borderId="6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164" fontId="10" fillId="20" borderId="97" xfId="0" applyNumberFormat="1" applyFont="1" applyFill="1" applyBorder="1" applyAlignment="1">
      <alignment horizontal="center" vertical="center"/>
    </xf>
    <xf numFmtId="0" fontId="10" fillId="20" borderId="97" xfId="0" applyFont="1" applyFill="1" applyBorder="1" applyAlignment="1">
      <alignment horizontal="center" vertical="center"/>
    </xf>
    <xf numFmtId="0" fontId="10" fillId="20" borderId="9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 applyProtection="1">
      <alignment horizontal="center" vertical="center"/>
      <protection locked="0"/>
    </xf>
    <xf numFmtId="164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80" xfId="0" applyNumberFormat="1" applyFont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/>
    </xf>
    <xf numFmtId="164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10" fillId="20" borderId="101" xfId="0" applyNumberFormat="1" applyFont="1" applyFill="1" applyBorder="1" applyAlignment="1">
      <alignment horizontal="center" vertical="center"/>
    </xf>
    <xf numFmtId="164" fontId="10" fillId="20" borderId="102" xfId="0" applyNumberFormat="1" applyFont="1" applyFill="1" applyBorder="1" applyAlignment="1">
      <alignment horizontal="center" vertical="center"/>
    </xf>
    <xf numFmtId="0" fontId="22" fillId="20" borderId="85" xfId="0" applyFont="1" applyFill="1" applyBorder="1" applyAlignment="1">
      <alignment horizontal="left" vertical="center"/>
    </xf>
    <xf numFmtId="0" fontId="22" fillId="20" borderId="86" xfId="0" applyFont="1" applyFill="1" applyBorder="1" applyAlignment="1">
      <alignment horizontal="left" vertical="center"/>
    </xf>
    <xf numFmtId="164" fontId="10" fillId="20" borderId="86" xfId="0" applyNumberFormat="1" applyFont="1" applyFill="1" applyBorder="1" applyAlignment="1">
      <alignment horizontal="center" vertical="center"/>
    </xf>
    <xf numFmtId="0" fontId="10" fillId="20" borderId="86" xfId="0" applyFont="1" applyFill="1" applyBorder="1" applyAlignment="1">
      <alignment horizontal="center" vertical="center"/>
    </xf>
    <xf numFmtId="0" fontId="10" fillId="20" borderId="87" xfId="0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left" vertical="center"/>
    </xf>
    <xf numFmtId="0" fontId="16" fillId="2" borderId="56" xfId="1" applyFill="1" applyBorder="1" applyAlignment="1">
      <alignment horizontal="left" vertical="center"/>
    </xf>
    <xf numFmtId="0" fontId="0" fillId="0" borderId="0" xfId="0" applyProtection="1"/>
  </cellXfs>
  <cellStyles count="7">
    <cellStyle name="Hiperpovezava" xfId="1" builtinId="8"/>
    <cellStyle name="Navadno" xfId="0" builtinId="0"/>
    <cellStyle name="Obiskana hiperpovezava" xfId="2" builtinId="9" hidden="1"/>
    <cellStyle name="Obiskana hiperpovezava" xfId="3" builtinId="9" hidden="1"/>
    <cellStyle name="Obiskana hiperpovezava" xfId="4" builtinId="9" hidden="1"/>
    <cellStyle name="Obiskana hiperpovezava" xfId="5" builtinId="9" hidden="1"/>
    <cellStyle name="Obiskana hiperpovezava" xfId="6" builtinId="9" hidden="1"/>
  </cellStyles>
  <dxfs count="0"/>
  <tableStyles count="0" defaultTableStyle="TableStyleMedium2" defaultPivotStyle="PivotStyleLight16"/>
  <colors>
    <mruColors>
      <color rgb="FF10CEF4"/>
      <color rgb="FFF2E2EF"/>
      <color rgb="FFD70D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jp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1.jpg"/><Relationship Id="rId21" Type="http://schemas.openxmlformats.org/officeDocument/2006/relationships/image" Target="../media/image76.jpg"/><Relationship Id="rId42" Type="http://schemas.openxmlformats.org/officeDocument/2006/relationships/image" Target="../media/image97.png"/><Relationship Id="rId47" Type="http://schemas.openxmlformats.org/officeDocument/2006/relationships/image" Target="../media/image102.png"/><Relationship Id="rId63" Type="http://schemas.openxmlformats.org/officeDocument/2006/relationships/image" Target="../media/image118.png"/><Relationship Id="rId68" Type="http://schemas.openxmlformats.org/officeDocument/2006/relationships/image" Target="../media/image123.png"/><Relationship Id="rId7" Type="http://schemas.openxmlformats.org/officeDocument/2006/relationships/image" Target="../media/image62.jpg"/><Relationship Id="rId71" Type="http://schemas.openxmlformats.org/officeDocument/2006/relationships/image" Target="../media/image126.png"/><Relationship Id="rId2" Type="http://schemas.openxmlformats.org/officeDocument/2006/relationships/image" Target="../media/image57.jpg"/><Relationship Id="rId16" Type="http://schemas.openxmlformats.org/officeDocument/2006/relationships/image" Target="../media/image71.jpg"/><Relationship Id="rId29" Type="http://schemas.openxmlformats.org/officeDocument/2006/relationships/image" Target="../media/image84.jpg"/><Relationship Id="rId11" Type="http://schemas.openxmlformats.org/officeDocument/2006/relationships/image" Target="../media/image66.jpg"/><Relationship Id="rId24" Type="http://schemas.openxmlformats.org/officeDocument/2006/relationships/image" Target="../media/image79.jpg"/><Relationship Id="rId32" Type="http://schemas.openxmlformats.org/officeDocument/2006/relationships/image" Target="../media/image87.jpg"/><Relationship Id="rId37" Type="http://schemas.openxmlformats.org/officeDocument/2006/relationships/image" Target="../media/image92.jpg"/><Relationship Id="rId40" Type="http://schemas.openxmlformats.org/officeDocument/2006/relationships/image" Target="../media/image95.png"/><Relationship Id="rId45" Type="http://schemas.openxmlformats.org/officeDocument/2006/relationships/image" Target="../media/image100.png"/><Relationship Id="rId53" Type="http://schemas.openxmlformats.org/officeDocument/2006/relationships/image" Target="../media/image108.png"/><Relationship Id="rId58" Type="http://schemas.openxmlformats.org/officeDocument/2006/relationships/image" Target="../media/image113.png"/><Relationship Id="rId66" Type="http://schemas.openxmlformats.org/officeDocument/2006/relationships/image" Target="../media/image121.png"/><Relationship Id="rId5" Type="http://schemas.openxmlformats.org/officeDocument/2006/relationships/image" Target="../media/image60.jpg"/><Relationship Id="rId61" Type="http://schemas.openxmlformats.org/officeDocument/2006/relationships/image" Target="../media/image116.png"/><Relationship Id="rId19" Type="http://schemas.openxmlformats.org/officeDocument/2006/relationships/image" Target="../media/image74.jpeg"/><Relationship Id="rId14" Type="http://schemas.openxmlformats.org/officeDocument/2006/relationships/image" Target="../media/image69.jpg"/><Relationship Id="rId22" Type="http://schemas.openxmlformats.org/officeDocument/2006/relationships/image" Target="../media/image77.jpg"/><Relationship Id="rId27" Type="http://schemas.openxmlformats.org/officeDocument/2006/relationships/image" Target="../media/image82.jpg"/><Relationship Id="rId30" Type="http://schemas.openxmlformats.org/officeDocument/2006/relationships/image" Target="../media/image85.jpg"/><Relationship Id="rId35" Type="http://schemas.openxmlformats.org/officeDocument/2006/relationships/image" Target="../media/image90.jpg"/><Relationship Id="rId43" Type="http://schemas.openxmlformats.org/officeDocument/2006/relationships/image" Target="../media/image98.png"/><Relationship Id="rId48" Type="http://schemas.openxmlformats.org/officeDocument/2006/relationships/image" Target="../media/image103.png"/><Relationship Id="rId56" Type="http://schemas.openxmlformats.org/officeDocument/2006/relationships/image" Target="../media/image111.png"/><Relationship Id="rId64" Type="http://schemas.openxmlformats.org/officeDocument/2006/relationships/image" Target="../media/image119.png"/><Relationship Id="rId69" Type="http://schemas.openxmlformats.org/officeDocument/2006/relationships/image" Target="../media/image124.png"/><Relationship Id="rId8" Type="http://schemas.openxmlformats.org/officeDocument/2006/relationships/image" Target="../media/image63.jpg"/><Relationship Id="rId51" Type="http://schemas.openxmlformats.org/officeDocument/2006/relationships/image" Target="../media/image106.png"/><Relationship Id="rId3" Type="http://schemas.openxmlformats.org/officeDocument/2006/relationships/image" Target="../media/image58.jpg"/><Relationship Id="rId12" Type="http://schemas.openxmlformats.org/officeDocument/2006/relationships/image" Target="../media/image67.jpg"/><Relationship Id="rId17" Type="http://schemas.openxmlformats.org/officeDocument/2006/relationships/image" Target="../media/image72.jpg"/><Relationship Id="rId25" Type="http://schemas.openxmlformats.org/officeDocument/2006/relationships/image" Target="../media/image80.jpg"/><Relationship Id="rId33" Type="http://schemas.openxmlformats.org/officeDocument/2006/relationships/image" Target="../media/image88.jpg"/><Relationship Id="rId38" Type="http://schemas.openxmlformats.org/officeDocument/2006/relationships/image" Target="../media/image93.jpg"/><Relationship Id="rId46" Type="http://schemas.openxmlformats.org/officeDocument/2006/relationships/image" Target="../media/image101.png"/><Relationship Id="rId59" Type="http://schemas.openxmlformats.org/officeDocument/2006/relationships/image" Target="../media/image114.png"/><Relationship Id="rId67" Type="http://schemas.openxmlformats.org/officeDocument/2006/relationships/image" Target="../media/image122.png"/><Relationship Id="rId20" Type="http://schemas.openxmlformats.org/officeDocument/2006/relationships/image" Target="../media/image75.jpg"/><Relationship Id="rId41" Type="http://schemas.openxmlformats.org/officeDocument/2006/relationships/image" Target="../media/image96.png"/><Relationship Id="rId54" Type="http://schemas.openxmlformats.org/officeDocument/2006/relationships/image" Target="../media/image109.png"/><Relationship Id="rId62" Type="http://schemas.openxmlformats.org/officeDocument/2006/relationships/image" Target="../media/image117.png"/><Relationship Id="rId70" Type="http://schemas.openxmlformats.org/officeDocument/2006/relationships/image" Target="../media/image125.png"/><Relationship Id="rId1" Type="http://schemas.openxmlformats.org/officeDocument/2006/relationships/image" Target="../media/image1.jpeg"/><Relationship Id="rId6" Type="http://schemas.openxmlformats.org/officeDocument/2006/relationships/image" Target="../media/image61.jpg"/><Relationship Id="rId15" Type="http://schemas.openxmlformats.org/officeDocument/2006/relationships/image" Target="../media/image70.jpg"/><Relationship Id="rId23" Type="http://schemas.openxmlformats.org/officeDocument/2006/relationships/image" Target="../media/image78.jpg"/><Relationship Id="rId28" Type="http://schemas.openxmlformats.org/officeDocument/2006/relationships/image" Target="../media/image83.jpg"/><Relationship Id="rId36" Type="http://schemas.openxmlformats.org/officeDocument/2006/relationships/image" Target="../media/image91.jpg"/><Relationship Id="rId49" Type="http://schemas.openxmlformats.org/officeDocument/2006/relationships/image" Target="../media/image104.png"/><Relationship Id="rId57" Type="http://schemas.openxmlformats.org/officeDocument/2006/relationships/image" Target="../media/image112.png"/><Relationship Id="rId10" Type="http://schemas.openxmlformats.org/officeDocument/2006/relationships/image" Target="../media/image65.jpg"/><Relationship Id="rId31" Type="http://schemas.openxmlformats.org/officeDocument/2006/relationships/image" Target="../media/image86.jpg"/><Relationship Id="rId44" Type="http://schemas.openxmlformats.org/officeDocument/2006/relationships/image" Target="../media/image99.png"/><Relationship Id="rId52" Type="http://schemas.openxmlformats.org/officeDocument/2006/relationships/image" Target="../media/image107.png"/><Relationship Id="rId60" Type="http://schemas.openxmlformats.org/officeDocument/2006/relationships/image" Target="../media/image115.png"/><Relationship Id="rId65" Type="http://schemas.openxmlformats.org/officeDocument/2006/relationships/image" Target="../media/image120.png"/><Relationship Id="rId4" Type="http://schemas.openxmlformats.org/officeDocument/2006/relationships/image" Target="../media/image59.jpg"/><Relationship Id="rId9" Type="http://schemas.openxmlformats.org/officeDocument/2006/relationships/image" Target="../media/image64.jpg"/><Relationship Id="rId13" Type="http://schemas.openxmlformats.org/officeDocument/2006/relationships/image" Target="../media/image68.jpg"/><Relationship Id="rId18" Type="http://schemas.openxmlformats.org/officeDocument/2006/relationships/image" Target="../media/image73.jpg"/><Relationship Id="rId39" Type="http://schemas.openxmlformats.org/officeDocument/2006/relationships/image" Target="../media/image94.png"/><Relationship Id="rId34" Type="http://schemas.openxmlformats.org/officeDocument/2006/relationships/image" Target="../media/image89.jpg"/><Relationship Id="rId50" Type="http://schemas.openxmlformats.org/officeDocument/2006/relationships/image" Target="../media/image105.png"/><Relationship Id="rId55" Type="http://schemas.openxmlformats.org/officeDocument/2006/relationships/image" Target="../media/image1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161925</xdr:rowOff>
    </xdr:from>
    <xdr:to>
      <xdr:col>2</xdr:col>
      <xdr:colOff>752475</xdr:colOff>
      <xdr:row>3</xdr:row>
      <xdr:rowOff>380999</xdr:rowOff>
    </xdr:to>
    <xdr:pic>
      <xdr:nvPicPr>
        <xdr:cNvPr id="2" name="Slika 1" descr="E:\LOGO MODR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00050"/>
          <a:ext cx="2047874" cy="800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</xdr:colOff>
      <xdr:row>15</xdr:row>
      <xdr:rowOff>39172</xdr:rowOff>
    </xdr:from>
    <xdr:to>
      <xdr:col>1</xdr:col>
      <xdr:colOff>126590</xdr:colOff>
      <xdr:row>19</xdr:row>
      <xdr:rowOff>152400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5129332"/>
          <a:ext cx="1086710" cy="1027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42950</xdr:rowOff>
    </xdr:from>
    <xdr:to>
      <xdr:col>2</xdr:col>
      <xdr:colOff>1904</xdr:colOff>
      <xdr:row>24</xdr:row>
      <xdr:rowOff>220980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6110"/>
          <a:ext cx="1356359" cy="114577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56</xdr:row>
      <xdr:rowOff>19049</xdr:rowOff>
    </xdr:from>
    <xdr:to>
      <xdr:col>2</xdr:col>
      <xdr:colOff>66675</xdr:colOff>
      <xdr:row>61</xdr:row>
      <xdr:rowOff>143961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992224"/>
          <a:ext cx="1257300" cy="131553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50</xdr:row>
      <xdr:rowOff>108065</xdr:rowOff>
    </xdr:from>
    <xdr:to>
      <xdr:col>2</xdr:col>
      <xdr:colOff>123825</xdr:colOff>
      <xdr:row>55</xdr:row>
      <xdr:rowOff>205861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767415"/>
          <a:ext cx="1409700" cy="1326521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297181</xdr:colOff>
      <xdr:row>87</xdr:row>
      <xdr:rowOff>7173</xdr:rowOff>
    </xdr:from>
    <xdr:to>
      <xdr:col>1</xdr:col>
      <xdr:colOff>266701</xdr:colOff>
      <xdr:row>90</xdr:row>
      <xdr:rowOff>208305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1" y="27248673"/>
          <a:ext cx="990600" cy="886932"/>
        </a:xfrm>
        <a:prstGeom prst="rect">
          <a:avLst/>
        </a:prstGeom>
      </xdr:spPr>
    </xdr:pic>
    <xdr:clientData/>
  </xdr:twoCellAnchor>
  <xdr:twoCellAnchor editAs="oneCell">
    <xdr:from>
      <xdr:col>0</xdr:col>
      <xdr:colOff>352598</xdr:colOff>
      <xdr:row>92</xdr:row>
      <xdr:rowOff>49184</xdr:rowOff>
    </xdr:from>
    <xdr:to>
      <xdr:col>1</xdr:col>
      <xdr:colOff>83820</xdr:colOff>
      <xdr:row>95</xdr:row>
      <xdr:rowOff>160019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598" y="29363324"/>
          <a:ext cx="752302" cy="796636"/>
        </a:xfrm>
        <a:prstGeom prst="rect">
          <a:avLst/>
        </a:prstGeom>
      </xdr:spPr>
    </xdr:pic>
    <xdr:clientData/>
  </xdr:twoCellAnchor>
  <xdr:twoCellAnchor editAs="oneCell">
    <xdr:from>
      <xdr:col>0</xdr:col>
      <xdr:colOff>385847</xdr:colOff>
      <xdr:row>96</xdr:row>
      <xdr:rowOff>33249</xdr:rowOff>
    </xdr:from>
    <xdr:to>
      <xdr:col>1</xdr:col>
      <xdr:colOff>228600</xdr:colOff>
      <xdr:row>99</xdr:row>
      <xdr:rowOff>203194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847" y="30269409"/>
          <a:ext cx="863833" cy="855745"/>
        </a:xfrm>
        <a:prstGeom prst="rect">
          <a:avLst/>
        </a:prstGeom>
      </xdr:spPr>
    </xdr:pic>
    <xdr:clientData/>
  </xdr:twoCellAnchor>
  <xdr:twoCellAnchor editAs="oneCell">
    <xdr:from>
      <xdr:col>0</xdr:col>
      <xdr:colOff>427413</xdr:colOff>
      <xdr:row>100</xdr:row>
      <xdr:rowOff>36714</xdr:rowOff>
    </xdr:from>
    <xdr:to>
      <xdr:col>1</xdr:col>
      <xdr:colOff>213360</xdr:colOff>
      <xdr:row>103</xdr:row>
      <xdr:rowOff>188819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13" y="31194894"/>
          <a:ext cx="807027" cy="837905"/>
        </a:xfrm>
        <a:prstGeom prst="rect">
          <a:avLst/>
        </a:prstGeom>
      </xdr:spPr>
    </xdr:pic>
    <xdr:clientData/>
  </xdr:twoCellAnchor>
  <xdr:twoCellAnchor editAs="oneCell">
    <xdr:from>
      <xdr:col>0</xdr:col>
      <xdr:colOff>444040</xdr:colOff>
      <xdr:row>104</xdr:row>
      <xdr:rowOff>35929</xdr:rowOff>
    </xdr:from>
    <xdr:to>
      <xdr:col>1</xdr:col>
      <xdr:colOff>213359</xdr:colOff>
      <xdr:row>107</xdr:row>
      <xdr:rowOff>150910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040" y="32116129"/>
          <a:ext cx="790399" cy="800781"/>
        </a:xfrm>
        <a:prstGeom prst="rect">
          <a:avLst/>
        </a:prstGeom>
      </xdr:spPr>
    </xdr:pic>
    <xdr:clientData/>
  </xdr:twoCellAnchor>
  <xdr:twoCellAnchor editAs="oneCell">
    <xdr:from>
      <xdr:col>0</xdr:col>
      <xdr:colOff>285403</xdr:colOff>
      <xdr:row>109</xdr:row>
      <xdr:rowOff>82436</xdr:rowOff>
    </xdr:from>
    <xdr:to>
      <xdr:col>2</xdr:col>
      <xdr:colOff>38100</xdr:colOff>
      <xdr:row>114</xdr:row>
      <xdr:rowOff>182881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03" y="33313256"/>
          <a:ext cx="1116677" cy="1296784"/>
        </a:xfrm>
        <a:prstGeom prst="rect">
          <a:avLst/>
        </a:prstGeom>
      </xdr:spPr>
    </xdr:pic>
    <xdr:clientData/>
  </xdr:twoCellAnchor>
  <xdr:twoCellAnchor editAs="oneCell">
    <xdr:from>
      <xdr:col>0</xdr:col>
      <xdr:colOff>109451</xdr:colOff>
      <xdr:row>120</xdr:row>
      <xdr:rowOff>65808</xdr:rowOff>
    </xdr:from>
    <xdr:to>
      <xdr:col>2</xdr:col>
      <xdr:colOff>220980</xdr:colOff>
      <xdr:row>126</xdr:row>
      <xdr:rowOff>156445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51" y="35933148"/>
          <a:ext cx="1475509" cy="1515577"/>
        </a:xfrm>
        <a:prstGeom prst="rect">
          <a:avLst/>
        </a:prstGeom>
      </xdr:spPr>
    </xdr:pic>
    <xdr:clientData/>
  </xdr:twoCellAnchor>
  <xdr:twoCellAnchor editAs="oneCell">
    <xdr:from>
      <xdr:col>0</xdr:col>
      <xdr:colOff>243147</xdr:colOff>
      <xdr:row>115</xdr:row>
      <xdr:rowOff>38792</xdr:rowOff>
    </xdr:from>
    <xdr:to>
      <xdr:col>1</xdr:col>
      <xdr:colOff>312420</xdr:colOff>
      <xdr:row>119</xdr:row>
      <xdr:rowOff>206954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47" y="34702172"/>
          <a:ext cx="1090353" cy="1135902"/>
        </a:xfrm>
        <a:prstGeom prst="rect">
          <a:avLst/>
        </a:prstGeom>
      </xdr:spPr>
    </xdr:pic>
    <xdr:clientData/>
  </xdr:twoCellAnchor>
  <xdr:twoCellAnchor editAs="oneCell">
    <xdr:from>
      <xdr:col>0</xdr:col>
      <xdr:colOff>232756</xdr:colOff>
      <xdr:row>128</xdr:row>
      <xdr:rowOff>57889</xdr:rowOff>
    </xdr:from>
    <xdr:to>
      <xdr:col>1</xdr:col>
      <xdr:colOff>327660</xdr:colOff>
      <xdr:row>132</xdr:row>
      <xdr:rowOff>174392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56" y="39018949"/>
          <a:ext cx="1115984" cy="1084243"/>
        </a:xfrm>
        <a:prstGeom prst="rect">
          <a:avLst/>
        </a:prstGeom>
      </xdr:spPr>
    </xdr:pic>
    <xdr:clientData/>
  </xdr:twoCellAnchor>
  <xdr:twoCellAnchor editAs="oneCell">
    <xdr:from>
      <xdr:col>0</xdr:col>
      <xdr:colOff>95275</xdr:colOff>
      <xdr:row>133</xdr:row>
      <xdr:rowOff>11868</xdr:rowOff>
    </xdr:from>
    <xdr:to>
      <xdr:col>2</xdr:col>
      <xdr:colOff>144780</xdr:colOff>
      <xdr:row>137</xdr:row>
      <xdr:rowOff>207460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5" y="40176888"/>
          <a:ext cx="1413485" cy="1163332"/>
        </a:xfrm>
        <a:prstGeom prst="rect">
          <a:avLst/>
        </a:prstGeom>
      </xdr:spPr>
    </xdr:pic>
    <xdr:clientData/>
  </xdr:twoCellAnchor>
  <xdr:twoCellAnchor editAs="oneCell">
    <xdr:from>
      <xdr:col>0</xdr:col>
      <xdr:colOff>385946</xdr:colOff>
      <xdr:row>143</xdr:row>
      <xdr:rowOff>38198</xdr:rowOff>
    </xdr:from>
    <xdr:to>
      <xdr:col>1</xdr:col>
      <xdr:colOff>167640</xdr:colOff>
      <xdr:row>146</xdr:row>
      <xdr:rowOff>198120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946" y="43815098"/>
          <a:ext cx="802774" cy="845722"/>
        </a:xfrm>
        <a:prstGeom prst="rect">
          <a:avLst/>
        </a:prstGeom>
      </xdr:spPr>
    </xdr:pic>
    <xdr:clientData/>
  </xdr:twoCellAnchor>
  <xdr:twoCellAnchor editAs="oneCell">
    <xdr:from>
      <xdr:col>0</xdr:col>
      <xdr:colOff>398788</xdr:colOff>
      <xdr:row>147</xdr:row>
      <xdr:rowOff>43418</xdr:rowOff>
    </xdr:from>
    <xdr:to>
      <xdr:col>1</xdr:col>
      <xdr:colOff>121920</xdr:colOff>
      <xdr:row>150</xdr:row>
      <xdr:rowOff>234846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8" y="44742338"/>
          <a:ext cx="744212" cy="877228"/>
        </a:xfrm>
        <a:prstGeom prst="rect">
          <a:avLst/>
        </a:prstGeom>
      </xdr:spPr>
    </xdr:pic>
    <xdr:clientData/>
  </xdr:twoCellAnchor>
  <xdr:twoCellAnchor editAs="oneCell">
    <xdr:from>
      <xdr:col>0</xdr:col>
      <xdr:colOff>428253</xdr:colOff>
      <xdr:row>151</xdr:row>
      <xdr:rowOff>62493</xdr:rowOff>
    </xdr:from>
    <xdr:to>
      <xdr:col>1</xdr:col>
      <xdr:colOff>266700</xdr:colOff>
      <xdr:row>154</xdr:row>
      <xdr:rowOff>187137</xdr:rowOff>
    </xdr:to>
    <xdr:pic>
      <xdr:nvPicPr>
        <xdr:cNvPr id="28" name="Slik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253" y="45683433"/>
          <a:ext cx="859527" cy="81044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</xdr:row>
      <xdr:rowOff>21960</xdr:rowOff>
    </xdr:from>
    <xdr:to>
      <xdr:col>1</xdr:col>
      <xdr:colOff>80009</xdr:colOff>
      <xdr:row>9</xdr:row>
      <xdr:rowOff>196348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74560"/>
          <a:ext cx="937259" cy="1126888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10</xdr:row>
      <xdr:rowOff>25497</xdr:rowOff>
    </xdr:from>
    <xdr:to>
      <xdr:col>1</xdr:col>
      <xdr:colOff>220980</xdr:colOff>
      <xdr:row>14</xdr:row>
      <xdr:rowOff>201361</xdr:rowOff>
    </xdr:to>
    <xdr:pic>
      <xdr:nvPicPr>
        <xdr:cNvPr id="32" name="Slika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829657"/>
          <a:ext cx="1135380" cy="1090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46488</xdr:rowOff>
    </xdr:from>
    <xdr:to>
      <xdr:col>2</xdr:col>
      <xdr:colOff>181410</xdr:colOff>
      <xdr:row>30</xdr:row>
      <xdr:rowOff>233196</xdr:rowOff>
    </xdr:to>
    <xdr:pic>
      <xdr:nvPicPr>
        <xdr:cNvPr id="34" name="Slika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23488"/>
          <a:ext cx="1505385" cy="1415433"/>
        </a:xfrm>
        <a:prstGeom prst="rect">
          <a:avLst/>
        </a:prstGeom>
      </xdr:spPr>
    </xdr:pic>
    <xdr:clientData/>
  </xdr:twoCellAnchor>
  <xdr:twoCellAnchor editAs="oneCell">
    <xdr:from>
      <xdr:col>0</xdr:col>
      <xdr:colOff>129539</xdr:colOff>
      <xdr:row>31</xdr:row>
      <xdr:rowOff>38100</xdr:rowOff>
    </xdr:from>
    <xdr:to>
      <xdr:col>1</xdr:col>
      <xdr:colOff>327660</xdr:colOff>
      <xdr:row>35</xdr:row>
      <xdr:rowOff>160172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39" y="10111740"/>
          <a:ext cx="1219201" cy="1098472"/>
        </a:xfrm>
        <a:prstGeom prst="rect">
          <a:avLst/>
        </a:prstGeom>
      </xdr:spPr>
    </xdr:pic>
    <xdr:clientData/>
  </xdr:twoCellAnchor>
  <xdr:twoCellAnchor editAs="oneCell">
    <xdr:from>
      <xdr:col>0</xdr:col>
      <xdr:colOff>110914</xdr:colOff>
      <xdr:row>67</xdr:row>
      <xdr:rowOff>44026</xdr:rowOff>
    </xdr:from>
    <xdr:to>
      <xdr:col>2</xdr:col>
      <xdr:colOff>99059</xdr:colOff>
      <xdr:row>71</xdr:row>
      <xdr:rowOff>155299</xdr:rowOff>
    </xdr:to>
    <xdr:pic>
      <xdr:nvPicPr>
        <xdr:cNvPr id="36" name="Slika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14" y="21616246"/>
          <a:ext cx="1352125" cy="1079013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36</xdr:row>
      <xdr:rowOff>42551</xdr:rowOff>
    </xdr:from>
    <xdr:to>
      <xdr:col>2</xdr:col>
      <xdr:colOff>45720</xdr:colOff>
      <xdr:row>42</xdr:row>
      <xdr:rowOff>177602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14101451"/>
          <a:ext cx="1363980" cy="1367586"/>
        </a:xfrm>
        <a:prstGeom prst="rect">
          <a:avLst/>
        </a:prstGeom>
      </xdr:spPr>
    </xdr:pic>
    <xdr:clientData/>
  </xdr:twoCellAnchor>
  <xdr:twoCellAnchor editAs="oneCell">
    <xdr:from>
      <xdr:col>0</xdr:col>
      <xdr:colOff>111531</xdr:colOff>
      <xdr:row>43</xdr:row>
      <xdr:rowOff>62066</xdr:rowOff>
    </xdr:from>
    <xdr:to>
      <xdr:col>2</xdr:col>
      <xdr:colOff>99060</xdr:colOff>
      <xdr:row>48</xdr:row>
      <xdr:rowOff>205961</xdr:rowOff>
    </xdr:to>
    <xdr:pic>
      <xdr:nvPicPr>
        <xdr:cNvPr id="38" name="Slika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1" y="15637346"/>
          <a:ext cx="1351509" cy="1340235"/>
        </a:xfrm>
        <a:prstGeom prst="rect">
          <a:avLst/>
        </a:prstGeom>
      </xdr:spPr>
    </xdr:pic>
    <xdr:clientData/>
  </xdr:twoCellAnchor>
  <xdr:twoCellAnchor editAs="oneCell">
    <xdr:from>
      <xdr:col>0</xdr:col>
      <xdr:colOff>269509</xdr:colOff>
      <xdr:row>62</xdr:row>
      <xdr:rowOff>136124</xdr:rowOff>
    </xdr:from>
    <xdr:to>
      <xdr:col>2</xdr:col>
      <xdr:colOff>64981</xdr:colOff>
      <xdr:row>66</xdr:row>
      <xdr:rowOff>200025</xdr:rowOff>
    </xdr:to>
    <xdr:pic>
      <xdr:nvPicPr>
        <xdr:cNvPr id="39" name="Slika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09" y="15309449"/>
          <a:ext cx="1119447" cy="1016401"/>
        </a:xfrm>
        <a:prstGeom prst="rect">
          <a:avLst/>
        </a:prstGeom>
      </xdr:spPr>
    </xdr:pic>
    <xdr:clientData/>
  </xdr:twoCellAnchor>
  <xdr:twoCellAnchor editAs="oneCell">
    <xdr:from>
      <xdr:col>0</xdr:col>
      <xdr:colOff>418409</xdr:colOff>
      <xdr:row>72</xdr:row>
      <xdr:rowOff>56110</xdr:rowOff>
    </xdr:from>
    <xdr:to>
      <xdr:col>1</xdr:col>
      <xdr:colOff>167640</xdr:colOff>
      <xdr:row>75</xdr:row>
      <xdr:rowOff>150523</xdr:rowOff>
    </xdr:to>
    <xdr:pic>
      <xdr:nvPicPr>
        <xdr:cNvPr id="40" name="Slika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09" y="22832290"/>
          <a:ext cx="770311" cy="780213"/>
        </a:xfrm>
        <a:prstGeom prst="rect">
          <a:avLst/>
        </a:prstGeom>
      </xdr:spPr>
    </xdr:pic>
    <xdr:clientData/>
  </xdr:twoCellAnchor>
  <xdr:twoCellAnchor editAs="oneCell">
    <xdr:from>
      <xdr:col>0</xdr:col>
      <xdr:colOff>423256</xdr:colOff>
      <xdr:row>76</xdr:row>
      <xdr:rowOff>62701</xdr:rowOff>
    </xdr:from>
    <xdr:to>
      <xdr:col>1</xdr:col>
      <xdr:colOff>91439</xdr:colOff>
      <xdr:row>79</xdr:row>
      <xdr:rowOff>161256</xdr:rowOff>
    </xdr:to>
    <xdr:pic>
      <xdr:nvPicPr>
        <xdr:cNvPr id="41" name="Slika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56" y="23760901"/>
          <a:ext cx="689263" cy="784355"/>
        </a:xfrm>
        <a:prstGeom prst="rect">
          <a:avLst/>
        </a:prstGeom>
      </xdr:spPr>
    </xdr:pic>
    <xdr:clientData/>
  </xdr:twoCellAnchor>
  <xdr:twoCellAnchor editAs="oneCell">
    <xdr:from>
      <xdr:col>0</xdr:col>
      <xdr:colOff>270164</xdr:colOff>
      <xdr:row>81</xdr:row>
      <xdr:rowOff>83821</xdr:rowOff>
    </xdr:from>
    <xdr:to>
      <xdr:col>2</xdr:col>
      <xdr:colOff>60959</xdr:colOff>
      <xdr:row>86</xdr:row>
      <xdr:rowOff>164414</xdr:rowOff>
    </xdr:to>
    <xdr:pic>
      <xdr:nvPicPr>
        <xdr:cNvPr id="42" name="Slika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64" y="25892761"/>
          <a:ext cx="1154775" cy="1276933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138</xdr:row>
      <xdr:rowOff>25631</xdr:rowOff>
    </xdr:from>
    <xdr:to>
      <xdr:col>1</xdr:col>
      <xdr:colOff>327660</xdr:colOff>
      <xdr:row>142</xdr:row>
      <xdr:rowOff>209192</xdr:rowOff>
    </xdr:to>
    <xdr:pic>
      <xdr:nvPicPr>
        <xdr:cNvPr id="43" name="Slika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41394611"/>
          <a:ext cx="1143000" cy="1151301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156</xdr:row>
      <xdr:rowOff>22860</xdr:rowOff>
    </xdr:from>
    <xdr:to>
      <xdr:col>2</xdr:col>
      <xdr:colOff>53339</xdr:colOff>
      <xdr:row>161</xdr:row>
      <xdr:rowOff>207533</xdr:rowOff>
    </xdr:to>
    <xdr:pic>
      <xdr:nvPicPr>
        <xdr:cNvPr id="44" name="Slika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6680" y="48638460"/>
          <a:ext cx="1310639" cy="138101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162</xdr:row>
      <xdr:rowOff>38101</xdr:rowOff>
    </xdr:from>
    <xdr:to>
      <xdr:col>1</xdr:col>
      <xdr:colOff>274320</xdr:colOff>
      <xdr:row>166</xdr:row>
      <xdr:rowOff>205298</xdr:rowOff>
    </xdr:to>
    <xdr:pic>
      <xdr:nvPicPr>
        <xdr:cNvPr id="45" name="Slika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0086261"/>
          <a:ext cx="1219200" cy="1134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60959</xdr:colOff>
      <xdr:row>167</xdr:row>
      <xdr:rowOff>129540</xdr:rowOff>
    </xdr:from>
    <xdr:to>
      <xdr:col>2</xdr:col>
      <xdr:colOff>136948</xdr:colOff>
      <xdr:row>172</xdr:row>
      <xdr:rowOff>171450</xdr:rowOff>
    </xdr:to>
    <xdr:pic>
      <xdr:nvPicPr>
        <xdr:cNvPr id="46" name="Slika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" y="52955190"/>
          <a:ext cx="1399964" cy="1232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86946</xdr:colOff>
      <xdr:row>173</xdr:row>
      <xdr:rowOff>178809</xdr:rowOff>
    </xdr:from>
    <xdr:to>
      <xdr:col>1</xdr:col>
      <xdr:colOff>224936</xdr:colOff>
      <xdr:row>178</xdr:row>
      <xdr:rowOff>19050</xdr:rowOff>
    </xdr:to>
    <xdr:pic>
      <xdr:nvPicPr>
        <xdr:cNvPr id="47" name="Slika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6" y="54442734"/>
          <a:ext cx="1128590" cy="1068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190501</xdr:rowOff>
    </xdr:from>
    <xdr:to>
      <xdr:col>1</xdr:col>
      <xdr:colOff>243921</xdr:colOff>
      <xdr:row>184</xdr:row>
      <xdr:rowOff>114300</xdr:rowOff>
    </xdr:to>
    <xdr:pic>
      <xdr:nvPicPr>
        <xdr:cNvPr id="48" name="Slika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30801"/>
          <a:ext cx="1234521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185</xdr:row>
      <xdr:rowOff>7620</xdr:rowOff>
    </xdr:from>
    <xdr:to>
      <xdr:col>1</xdr:col>
      <xdr:colOff>266700</xdr:colOff>
      <xdr:row>189</xdr:row>
      <xdr:rowOff>201327</xdr:rowOff>
    </xdr:to>
    <xdr:pic>
      <xdr:nvPicPr>
        <xdr:cNvPr id="49" name="Slika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5504080"/>
          <a:ext cx="1173480" cy="111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219075</xdr:rowOff>
    </xdr:from>
    <xdr:to>
      <xdr:col>2</xdr:col>
      <xdr:colOff>495300</xdr:colOff>
      <xdr:row>268</xdr:row>
      <xdr:rowOff>142875</xdr:rowOff>
    </xdr:to>
    <xdr:pic>
      <xdr:nvPicPr>
        <xdr:cNvPr id="51" name="Slika 50">
          <a:extLst>
            <a:ext uri="{FF2B5EF4-FFF2-40B4-BE49-F238E27FC236}">
              <a16:creationId xmlns:a16="http://schemas.microsoft.com/office/drawing/2014/main" id="{8D8D415B-D70C-48E8-A54C-BE0F2B17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75695175"/>
          <a:ext cx="181927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</xdr:row>
      <xdr:rowOff>123825</xdr:rowOff>
    </xdr:from>
    <xdr:to>
      <xdr:col>2</xdr:col>
      <xdr:colOff>503563</xdr:colOff>
      <xdr:row>260</xdr:row>
      <xdr:rowOff>85725</xdr:rowOff>
    </xdr:to>
    <xdr:pic>
      <xdr:nvPicPr>
        <xdr:cNvPr id="52" name="Slika 51">
          <a:extLst>
            <a:ext uri="{FF2B5EF4-FFF2-40B4-BE49-F238E27FC236}">
              <a16:creationId xmlns:a16="http://schemas.microsoft.com/office/drawing/2014/main" id="{67E0D886-C717-4C3D-A671-69BA5235C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73837800"/>
          <a:ext cx="1827538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249</xdr:row>
      <xdr:rowOff>57151</xdr:rowOff>
    </xdr:from>
    <xdr:to>
      <xdr:col>2</xdr:col>
      <xdr:colOff>104775</xdr:colOff>
      <xdr:row>254</xdr:row>
      <xdr:rowOff>196411</xdr:rowOff>
    </xdr:to>
    <xdr:pic>
      <xdr:nvPicPr>
        <xdr:cNvPr id="53" name="Slika 52">
          <a:extLst>
            <a:ext uri="{FF2B5EF4-FFF2-40B4-BE49-F238E27FC236}">
              <a16:creationId xmlns:a16="http://schemas.microsoft.com/office/drawing/2014/main" id="{129C19A7-D11A-444A-878B-174C7317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8101" y="60121801"/>
          <a:ext cx="1390649" cy="117748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244</xdr:row>
      <xdr:rowOff>76199</xdr:rowOff>
    </xdr:from>
    <xdr:to>
      <xdr:col>1</xdr:col>
      <xdr:colOff>304800</xdr:colOff>
      <xdr:row>248</xdr:row>
      <xdr:rowOff>111026</xdr:rowOff>
    </xdr:to>
    <xdr:pic>
      <xdr:nvPicPr>
        <xdr:cNvPr id="54" name="Slika 53">
          <a:extLst>
            <a:ext uri="{FF2B5EF4-FFF2-40B4-BE49-F238E27FC236}">
              <a16:creationId xmlns:a16="http://schemas.microsoft.com/office/drawing/2014/main" id="{F9E7B6AF-90DC-4BBE-96EF-9AE4804C5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3350" y="71066024"/>
          <a:ext cx="1162050" cy="103495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239</xdr:row>
      <xdr:rowOff>0</xdr:rowOff>
    </xdr:from>
    <xdr:to>
      <xdr:col>2</xdr:col>
      <xdr:colOff>495300</xdr:colOff>
      <xdr:row>243</xdr:row>
      <xdr:rowOff>196338</xdr:rowOff>
    </xdr:to>
    <xdr:pic>
      <xdr:nvPicPr>
        <xdr:cNvPr id="55" name="Slika 54">
          <a:extLst>
            <a:ext uri="{FF2B5EF4-FFF2-40B4-BE49-F238E27FC236}">
              <a16:creationId xmlns:a16="http://schemas.microsoft.com/office/drawing/2014/main" id="{D5F20B41-1BD6-4745-94B8-A3BEA03F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5725" y="69789675"/>
          <a:ext cx="1733550" cy="114883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232</xdr:row>
      <xdr:rowOff>0</xdr:rowOff>
    </xdr:from>
    <xdr:to>
      <xdr:col>2</xdr:col>
      <xdr:colOff>345791</xdr:colOff>
      <xdr:row>236</xdr:row>
      <xdr:rowOff>159745</xdr:rowOff>
    </xdr:to>
    <xdr:pic>
      <xdr:nvPicPr>
        <xdr:cNvPr id="56" name="Slika 55">
          <a:extLst>
            <a:ext uri="{FF2B5EF4-FFF2-40B4-BE49-F238E27FC236}">
              <a16:creationId xmlns:a16="http://schemas.microsoft.com/office/drawing/2014/main" id="{44E4A5D4-331A-4613-A8BF-A86139ED1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8575" y="68265675"/>
          <a:ext cx="1641191" cy="11217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19050</xdr:rowOff>
    </xdr:from>
    <xdr:to>
      <xdr:col>2</xdr:col>
      <xdr:colOff>304800</xdr:colOff>
      <xdr:row>229</xdr:row>
      <xdr:rowOff>212447</xdr:rowOff>
    </xdr:to>
    <xdr:pic>
      <xdr:nvPicPr>
        <xdr:cNvPr id="57" name="Slika 56">
          <a:extLst>
            <a:ext uri="{FF2B5EF4-FFF2-40B4-BE49-F238E27FC236}">
              <a16:creationId xmlns:a16="http://schemas.microsoft.com/office/drawing/2014/main" id="{5C4B4694-B6D0-428E-9727-35F483235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6846450"/>
          <a:ext cx="1628775" cy="9077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9525</xdr:rowOff>
    </xdr:from>
    <xdr:to>
      <xdr:col>2</xdr:col>
      <xdr:colOff>428625</xdr:colOff>
      <xdr:row>223</xdr:row>
      <xdr:rowOff>23608</xdr:rowOff>
    </xdr:to>
    <xdr:pic>
      <xdr:nvPicPr>
        <xdr:cNvPr id="58" name="Slika 57">
          <a:extLst>
            <a:ext uri="{FF2B5EF4-FFF2-40B4-BE49-F238E27FC236}">
              <a16:creationId xmlns:a16="http://schemas.microsoft.com/office/drawing/2014/main" id="{E5C03D14-3933-42E8-949A-90C58BE9F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5312925"/>
          <a:ext cx="1752600" cy="97610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213</xdr:row>
      <xdr:rowOff>28575</xdr:rowOff>
    </xdr:from>
    <xdr:to>
      <xdr:col>1</xdr:col>
      <xdr:colOff>320943</xdr:colOff>
      <xdr:row>217</xdr:row>
      <xdr:rowOff>200025</xdr:rowOff>
    </xdr:to>
    <xdr:pic>
      <xdr:nvPicPr>
        <xdr:cNvPr id="59" name="Slika 58">
          <a:extLst>
            <a:ext uri="{FF2B5EF4-FFF2-40B4-BE49-F238E27FC236}">
              <a16:creationId xmlns:a16="http://schemas.microsoft.com/office/drawing/2014/main" id="{3B9437D0-4A86-441E-A5AA-D2AC45C6E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" y="64046100"/>
          <a:ext cx="1311542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208</xdr:row>
      <xdr:rowOff>114301</xdr:rowOff>
    </xdr:from>
    <xdr:to>
      <xdr:col>1</xdr:col>
      <xdr:colOff>323850</xdr:colOff>
      <xdr:row>212</xdr:row>
      <xdr:rowOff>184994</xdr:rowOff>
    </xdr:to>
    <xdr:pic>
      <xdr:nvPicPr>
        <xdr:cNvPr id="60" name="Slika 59">
          <a:extLst>
            <a:ext uri="{FF2B5EF4-FFF2-40B4-BE49-F238E27FC236}">
              <a16:creationId xmlns:a16="http://schemas.microsoft.com/office/drawing/2014/main" id="{D40E4A0D-3EB4-4E90-96E7-5F7D7D66C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7625" y="62931676"/>
          <a:ext cx="1266825" cy="1032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28576</xdr:rowOff>
    </xdr:from>
    <xdr:to>
      <xdr:col>2</xdr:col>
      <xdr:colOff>428625</xdr:colOff>
      <xdr:row>207</xdr:row>
      <xdr:rowOff>48602</xdr:rowOff>
    </xdr:to>
    <xdr:pic>
      <xdr:nvPicPr>
        <xdr:cNvPr id="61" name="Slika 60">
          <a:extLst>
            <a:ext uri="{FF2B5EF4-FFF2-40B4-BE49-F238E27FC236}">
              <a16:creationId xmlns:a16="http://schemas.microsoft.com/office/drawing/2014/main" id="{899AEB67-FD03-4598-AB24-3B238E4C4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49387126"/>
          <a:ext cx="1752600" cy="9820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196</xdr:row>
      <xdr:rowOff>1</xdr:rowOff>
    </xdr:from>
    <xdr:to>
      <xdr:col>2</xdr:col>
      <xdr:colOff>381000</xdr:colOff>
      <xdr:row>200</xdr:row>
      <xdr:rowOff>61363</xdr:rowOff>
    </xdr:to>
    <xdr:pic>
      <xdr:nvPicPr>
        <xdr:cNvPr id="62" name="Slika 61">
          <a:extLst>
            <a:ext uri="{FF2B5EF4-FFF2-40B4-BE49-F238E27FC236}">
              <a16:creationId xmlns:a16="http://schemas.microsoft.com/office/drawing/2014/main" id="{0D0C7F32-7654-4A89-ACF1-1BEA5C9A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" y="60093226"/>
          <a:ext cx="1704974" cy="102338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190</xdr:row>
      <xdr:rowOff>66675</xdr:rowOff>
    </xdr:from>
    <xdr:to>
      <xdr:col>1</xdr:col>
      <xdr:colOff>276225</xdr:colOff>
      <xdr:row>194</xdr:row>
      <xdr:rowOff>137936</xdr:rowOff>
    </xdr:to>
    <xdr:pic>
      <xdr:nvPicPr>
        <xdr:cNvPr id="63" name="Slika 62">
          <a:extLst>
            <a:ext uri="{FF2B5EF4-FFF2-40B4-BE49-F238E27FC236}">
              <a16:creationId xmlns:a16="http://schemas.microsoft.com/office/drawing/2014/main" id="{5C7CB9FB-504D-4DB5-94F4-938822D1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8575" y="58721625"/>
          <a:ext cx="1238250" cy="1023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121227</xdr:rowOff>
    </xdr:from>
    <xdr:to>
      <xdr:col>2</xdr:col>
      <xdr:colOff>219032</xdr:colOff>
      <xdr:row>277</xdr:row>
      <xdr:rowOff>163294</xdr:rowOff>
    </xdr:to>
    <xdr:pic>
      <xdr:nvPicPr>
        <xdr:cNvPr id="65" name="Slika 64">
          <a:extLst>
            <a:ext uri="{FF2B5EF4-FFF2-40B4-BE49-F238E27FC236}">
              <a16:creationId xmlns:a16="http://schemas.microsoft.com/office/drawing/2014/main" id="{078CD774-3491-430D-B82F-28945EF15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66042886"/>
          <a:ext cx="1543873" cy="13669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302</xdr:row>
      <xdr:rowOff>151809</xdr:rowOff>
    </xdr:from>
    <xdr:to>
      <xdr:col>2</xdr:col>
      <xdr:colOff>317789</xdr:colOff>
      <xdr:row>306</xdr:row>
      <xdr:rowOff>258196</xdr:rowOff>
    </xdr:to>
    <xdr:pic>
      <xdr:nvPicPr>
        <xdr:cNvPr id="67" name="Slika 66">
          <a:extLst>
            <a:ext uri="{FF2B5EF4-FFF2-40B4-BE49-F238E27FC236}">
              <a16:creationId xmlns:a16="http://schemas.microsoft.com/office/drawing/2014/main" id="{C81219DD-2208-4B41-AEF6-1C2679774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72974764"/>
          <a:ext cx="1642630" cy="100693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286</xdr:row>
      <xdr:rowOff>171449</xdr:rowOff>
    </xdr:from>
    <xdr:to>
      <xdr:col>2</xdr:col>
      <xdr:colOff>476250</xdr:colOff>
      <xdr:row>292</xdr:row>
      <xdr:rowOff>162114</xdr:rowOff>
    </xdr:to>
    <xdr:pic>
      <xdr:nvPicPr>
        <xdr:cNvPr id="68" name="Slika 67">
          <a:extLst>
            <a:ext uri="{FF2B5EF4-FFF2-40B4-BE49-F238E27FC236}">
              <a16:creationId xmlns:a16="http://schemas.microsoft.com/office/drawing/2014/main" id="{1C86A20E-795B-4EC3-B0B4-B60FFE8B0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" y="80819624"/>
          <a:ext cx="1800224" cy="135273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313</xdr:row>
      <xdr:rowOff>66675</xdr:rowOff>
    </xdr:from>
    <xdr:to>
      <xdr:col>2</xdr:col>
      <xdr:colOff>219075</xdr:colOff>
      <xdr:row>318</xdr:row>
      <xdr:rowOff>131635</xdr:rowOff>
    </xdr:to>
    <xdr:pic>
      <xdr:nvPicPr>
        <xdr:cNvPr id="96" name="Slika 95" descr="D:\CRATERS 2023\POMANJŠANA\Morpho_modri_11_2023 04 kvadratna postavitev (1).jpg">
          <a:extLst>
            <a:ext uri="{FF2B5EF4-FFF2-40B4-BE49-F238E27FC236}">
              <a16:creationId xmlns:a16="http://schemas.microsoft.com/office/drawing/2014/main" id="{AFD73F93-CA21-495F-84C6-BC0AB28F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3875900"/>
          <a:ext cx="1485900" cy="125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5</xdr:row>
      <xdr:rowOff>60060</xdr:rowOff>
    </xdr:from>
    <xdr:to>
      <xdr:col>1</xdr:col>
      <xdr:colOff>80009</xdr:colOff>
      <xdr:row>9</xdr:row>
      <xdr:rowOff>234448</xdr:rowOff>
    </xdr:to>
    <xdr:pic>
      <xdr:nvPicPr>
        <xdr:cNvPr id="64" name="Slika 63">
          <a:extLst>
            <a:ext uri="{FF2B5EF4-FFF2-40B4-BE49-F238E27FC236}">
              <a16:creationId xmlns:a16="http://schemas.microsoft.com/office/drawing/2014/main" id="{C318432B-EBC7-45A6-953D-92FE3911D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55510"/>
          <a:ext cx="937259" cy="112688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350</xdr:row>
      <xdr:rowOff>19050</xdr:rowOff>
    </xdr:from>
    <xdr:to>
      <xdr:col>2</xdr:col>
      <xdr:colOff>161925</xdr:colOff>
      <xdr:row>355</xdr:row>
      <xdr:rowOff>126778</xdr:rowOff>
    </xdr:to>
    <xdr:pic>
      <xdr:nvPicPr>
        <xdr:cNvPr id="66" name="Slika 65" descr="D:\FLIPPERS\set\za order form\set.jpg">
          <a:extLst>
            <a:ext uri="{FF2B5EF4-FFF2-40B4-BE49-F238E27FC236}">
              <a16:creationId xmlns:a16="http://schemas.microsoft.com/office/drawing/2014/main" id="{F20017A1-0BBA-4A27-924A-30DF5D9EE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143600"/>
          <a:ext cx="1438275" cy="1165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57150</xdr:rowOff>
    </xdr:from>
    <xdr:to>
      <xdr:col>2</xdr:col>
      <xdr:colOff>228600</xdr:colOff>
      <xdr:row>342</xdr:row>
      <xdr:rowOff>148719</xdr:rowOff>
    </xdr:to>
    <xdr:pic>
      <xdr:nvPicPr>
        <xdr:cNvPr id="69" name="Slika 68" descr="D:\14. NOV CENIK 2024\UPDATE JUNIJ\Nova mapa\Nova mapa\beans1.jpg">
          <a:extLst>
            <a:ext uri="{FF2B5EF4-FFF2-40B4-BE49-F238E27FC236}">
              <a16:creationId xmlns:a16="http://schemas.microsoft.com/office/drawing/2014/main" id="{C16F9FF4-BA1D-4C4F-ABCE-4E8E5C349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14650"/>
          <a:ext cx="1552575" cy="138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322</xdr:row>
      <xdr:rowOff>66675</xdr:rowOff>
    </xdr:from>
    <xdr:to>
      <xdr:col>2</xdr:col>
      <xdr:colOff>457200</xdr:colOff>
      <xdr:row>327</xdr:row>
      <xdr:rowOff>106871</xdr:rowOff>
    </xdr:to>
    <xdr:pic>
      <xdr:nvPicPr>
        <xdr:cNvPr id="71" name="Slika 70" descr="D:\14. NOV CENIK 2024\UPDATE JUNIJ\Nova mapa\Nova mapa\rails1.jpg">
          <a:extLst>
            <a:ext uri="{FF2B5EF4-FFF2-40B4-BE49-F238E27FC236}">
              <a16:creationId xmlns:a16="http://schemas.microsoft.com/office/drawing/2014/main" id="{8B244ADE-8B38-4E58-9609-9AE65DAA5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923775"/>
          <a:ext cx="1733550" cy="1230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1</xdr:row>
      <xdr:rowOff>180976</xdr:rowOff>
    </xdr:from>
    <xdr:to>
      <xdr:col>2</xdr:col>
      <xdr:colOff>742950</xdr:colOff>
      <xdr:row>3</xdr:row>
      <xdr:rowOff>421006</xdr:rowOff>
    </xdr:to>
    <xdr:pic>
      <xdr:nvPicPr>
        <xdr:cNvPr id="2" name="Slika 1" descr="E:\LOGO MODR1.jpg">
          <a:extLst>
            <a:ext uri="{FF2B5EF4-FFF2-40B4-BE49-F238E27FC236}">
              <a16:creationId xmlns:a16="http://schemas.microsoft.com/office/drawing/2014/main" id="{C6638A5D-A1BB-4F2E-8A42-27BFE42931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" y="419101"/>
          <a:ext cx="2061210" cy="773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198121</xdr:colOff>
      <xdr:row>10</xdr:row>
      <xdr:rowOff>80009</xdr:rowOff>
    </xdr:from>
    <xdr:to>
      <xdr:col>1</xdr:col>
      <xdr:colOff>66676</xdr:colOff>
      <xdr:row>14</xdr:row>
      <xdr:rowOff>104738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FE7392C-C705-4161-AB63-2721E83CA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3023234"/>
          <a:ext cx="1021080" cy="101532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41</xdr:row>
      <xdr:rowOff>53340</xdr:rowOff>
    </xdr:from>
    <xdr:to>
      <xdr:col>1</xdr:col>
      <xdr:colOff>144780</xdr:colOff>
      <xdr:row>45</xdr:row>
      <xdr:rowOff>241489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200403A-9B85-41EB-AA36-1964C6643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0654665"/>
          <a:ext cx="1144905" cy="117874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46</xdr:row>
      <xdr:rowOff>83820</xdr:rowOff>
    </xdr:from>
    <xdr:to>
      <xdr:col>1</xdr:col>
      <xdr:colOff>30480</xdr:colOff>
      <xdr:row>50</xdr:row>
      <xdr:rowOff>229815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2EC880E-48DB-403A-8878-7899A55B3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923395"/>
          <a:ext cx="878205" cy="113659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57</xdr:row>
      <xdr:rowOff>22860</xdr:rowOff>
    </xdr:from>
    <xdr:to>
      <xdr:col>1</xdr:col>
      <xdr:colOff>99060</xdr:colOff>
      <xdr:row>61</xdr:row>
      <xdr:rowOff>232602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99C3E851-9027-4097-B401-11AA1BFDF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586585"/>
          <a:ext cx="1061085" cy="1200342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73</xdr:row>
      <xdr:rowOff>60960</xdr:rowOff>
    </xdr:from>
    <xdr:to>
      <xdr:col>1</xdr:col>
      <xdr:colOff>22973</xdr:colOff>
      <xdr:row>77</xdr:row>
      <xdr:rowOff>198120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983A3632-3597-4A43-8C93-79A411B2F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8587085"/>
          <a:ext cx="1000238" cy="112776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88</xdr:row>
      <xdr:rowOff>48341</xdr:rowOff>
    </xdr:from>
    <xdr:to>
      <xdr:col>1</xdr:col>
      <xdr:colOff>129540</xdr:colOff>
      <xdr:row>92</xdr:row>
      <xdr:rowOff>163076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D351E1D4-DAF5-4309-8858-2B68590FF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2289216"/>
          <a:ext cx="1175385" cy="1105335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98</xdr:row>
      <xdr:rowOff>99060</xdr:rowOff>
    </xdr:from>
    <xdr:to>
      <xdr:col>1</xdr:col>
      <xdr:colOff>76200</xdr:colOff>
      <xdr:row>102</xdr:row>
      <xdr:rowOff>230364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9676A4A4-2D04-4BCA-BDEB-BB81AC132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" y="24816435"/>
          <a:ext cx="1045845" cy="1121904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119</xdr:row>
      <xdr:rowOff>6683</xdr:rowOff>
    </xdr:from>
    <xdr:to>
      <xdr:col>1</xdr:col>
      <xdr:colOff>7620</xdr:colOff>
      <xdr:row>123</xdr:row>
      <xdr:rowOff>226746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97CE7278-DBB6-4EEB-9F35-9FAE556FC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9924708"/>
          <a:ext cx="885825" cy="121066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145</xdr:row>
      <xdr:rowOff>60959</xdr:rowOff>
    </xdr:from>
    <xdr:to>
      <xdr:col>1</xdr:col>
      <xdr:colOff>2157</xdr:colOff>
      <xdr:row>149</xdr:row>
      <xdr:rowOff>121920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C22C4C60-7099-423E-A811-DF225BB70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0132634"/>
          <a:ext cx="926082" cy="1051561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151</xdr:row>
      <xdr:rowOff>30481</xdr:rowOff>
    </xdr:from>
    <xdr:to>
      <xdr:col>1</xdr:col>
      <xdr:colOff>182880</xdr:colOff>
      <xdr:row>155</xdr:row>
      <xdr:rowOff>228651</xdr:rowOff>
    </xdr:to>
    <xdr:pic>
      <xdr:nvPicPr>
        <xdr:cNvPr id="15" name="Slika 14">
          <a:extLst>
            <a:ext uri="{FF2B5EF4-FFF2-40B4-BE49-F238E27FC236}">
              <a16:creationId xmlns:a16="http://schemas.microsoft.com/office/drawing/2014/main" id="{0B353472-0DA5-4AE6-969A-85763165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42826306"/>
          <a:ext cx="1190625" cy="118877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168060</xdr:colOff>
      <xdr:row>167</xdr:row>
      <xdr:rowOff>7620</xdr:rowOff>
    </xdr:from>
    <xdr:to>
      <xdr:col>1</xdr:col>
      <xdr:colOff>68580</xdr:colOff>
      <xdr:row>171</xdr:row>
      <xdr:rowOff>220095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96449341-948E-4B74-836D-D7EF6171F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60" y="46765845"/>
          <a:ext cx="1053045" cy="1203075"/>
        </a:xfrm>
        <a:prstGeom prst="rect">
          <a:avLst/>
        </a:prstGeom>
      </xdr:spPr>
    </xdr:pic>
    <xdr:clientData/>
  </xdr:twoCellAnchor>
  <xdr:twoCellAnchor editAs="oneCell">
    <xdr:from>
      <xdr:col>0</xdr:col>
      <xdr:colOff>203760</xdr:colOff>
      <xdr:row>178</xdr:row>
      <xdr:rowOff>41761</xdr:rowOff>
    </xdr:from>
    <xdr:to>
      <xdr:col>1</xdr:col>
      <xdr:colOff>32466</xdr:colOff>
      <xdr:row>182</xdr:row>
      <xdr:rowOff>205741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1784D063-226C-4D62-AB60-8D7350902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60" y="50762386"/>
          <a:ext cx="981231" cy="115458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188</xdr:row>
      <xdr:rowOff>30480</xdr:rowOff>
    </xdr:from>
    <xdr:to>
      <xdr:col>1</xdr:col>
      <xdr:colOff>0</xdr:colOff>
      <xdr:row>192</xdr:row>
      <xdr:rowOff>178352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0D953BB8-0E96-4FD3-AB38-392095B59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53227605"/>
          <a:ext cx="1015365" cy="11384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45720</xdr:rowOff>
    </xdr:from>
    <xdr:to>
      <xdr:col>1</xdr:col>
      <xdr:colOff>178329</xdr:colOff>
      <xdr:row>197</xdr:row>
      <xdr:rowOff>179418</xdr:rowOff>
    </xdr:to>
    <xdr:pic>
      <xdr:nvPicPr>
        <xdr:cNvPr id="19" name="Slika 18">
          <a:extLst>
            <a:ext uri="{FF2B5EF4-FFF2-40B4-BE49-F238E27FC236}">
              <a16:creationId xmlns:a16="http://schemas.microsoft.com/office/drawing/2014/main" id="{2E978DD0-2D3B-4B38-9A1C-BE46E4042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81095"/>
          <a:ext cx="1330854" cy="112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83</xdr:row>
      <xdr:rowOff>38100</xdr:rowOff>
    </xdr:from>
    <xdr:to>
      <xdr:col>1</xdr:col>
      <xdr:colOff>69869</xdr:colOff>
      <xdr:row>87</xdr:row>
      <xdr:rowOff>205740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4FB1C4B4-D24D-43CB-B9EE-EE5D6628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1040725"/>
          <a:ext cx="1108094" cy="11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203662</xdr:colOff>
      <xdr:row>5</xdr:row>
      <xdr:rowOff>33943</xdr:rowOff>
    </xdr:from>
    <xdr:to>
      <xdr:col>1</xdr:col>
      <xdr:colOff>83820</xdr:colOff>
      <xdr:row>9</xdr:row>
      <xdr:rowOff>232399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65CB1C36-9D2F-4DCF-A10F-F14816A1C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662" y="1719868"/>
          <a:ext cx="1032683" cy="118905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</xdr:row>
      <xdr:rowOff>59988</xdr:rowOff>
    </xdr:from>
    <xdr:to>
      <xdr:col>1</xdr:col>
      <xdr:colOff>152400</xdr:colOff>
      <xdr:row>19</xdr:row>
      <xdr:rowOff>179420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E6F0C7BE-0833-4D6F-AA4D-9EF09453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222413"/>
          <a:ext cx="1114425" cy="1110032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21</xdr:row>
      <xdr:rowOff>106681</xdr:rowOff>
    </xdr:from>
    <xdr:to>
      <xdr:col>1</xdr:col>
      <xdr:colOff>1905</xdr:colOff>
      <xdr:row>25</xdr:row>
      <xdr:rowOff>212119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7B6598C1-131C-49C7-85E9-87776BD1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5755006"/>
          <a:ext cx="1017270" cy="10960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26</xdr:row>
      <xdr:rowOff>45720</xdr:rowOff>
    </xdr:from>
    <xdr:to>
      <xdr:col>1</xdr:col>
      <xdr:colOff>182880</xdr:colOff>
      <xdr:row>30</xdr:row>
      <xdr:rowOff>209731</xdr:rowOff>
    </xdr:to>
    <xdr:pic>
      <xdr:nvPicPr>
        <xdr:cNvPr id="24" name="Slika 23">
          <a:extLst>
            <a:ext uri="{FF2B5EF4-FFF2-40B4-BE49-F238E27FC236}">
              <a16:creationId xmlns:a16="http://schemas.microsoft.com/office/drawing/2014/main" id="{01E28DDE-457E-46CD-B07E-2B60FF13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932295"/>
          <a:ext cx="1144905" cy="115461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31</xdr:row>
      <xdr:rowOff>37156</xdr:rowOff>
    </xdr:from>
    <xdr:to>
      <xdr:col>1</xdr:col>
      <xdr:colOff>171434</xdr:colOff>
      <xdr:row>35</xdr:row>
      <xdr:rowOff>228600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CAC24459-7E6A-4870-B4BB-0D81E2E03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161981"/>
          <a:ext cx="1133459" cy="1182044"/>
        </a:xfrm>
        <a:prstGeom prst="rect">
          <a:avLst/>
        </a:prstGeom>
      </xdr:spPr>
    </xdr:pic>
    <xdr:clientData/>
  </xdr:twoCellAnchor>
  <xdr:twoCellAnchor editAs="oneCell">
    <xdr:from>
      <xdr:col>0</xdr:col>
      <xdr:colOff>76620</xdr:colOff>
      <xdr:row>36</xdr:row>
      <xdr:rowOff>24736</xdr:rowOff>
    </xdr:from>
    <xdr:to>
      <xdr:col>2</xdr:col>
      <xdr:colOff>7620</xdr:colOff>
      <xdr:row>40</xdr:row>
      <xdr:rowOff>219867</xdr:rowOff>
    </xdr:to>
    <xdr:pic>
      <xdr:nvPicPr>
        <xdr:cNvPr id="26" name="Slika 25">
          <a:extLst>
            <a:ext uri="{FF2B5EF4-FFF2-40B4-BE49-F238E27FC236}">
              <a16:creationId xmlns:a16="http://schemas.microsoft.com/office/drawing/2014/main" id="{370428FE-A89F-4902-A753-5826DC1D7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20" y="9387811"/>
          <a:ext cx="1283550" cy="118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51</xdr:row>
      <xdr:rowOff>28499</xdr:rowOff>
    </xdr:from>
    <xdr:to>
      <xdr:col>1</xdr:col>
      <xdr:colOff>106680</xdr:colOff>
      <xdr:row>55</xdr:row>
      <xdr:rowOff>236352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FD6A77CD-EFBD-4A48-A8D1-6458D337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3106324"/>
          <a:ext cx="1061085" cy="119845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62</xdr:row>
      <xdr:rowOff>9525</xdr:rowOff>
    </xdr:from>
    <xdr:to>
      <xdr:col>0</xdr:col>
      <xdr:colOff>1091022</xdr:colOff>
      <xdr:row>66</xdr:row>
      <xdr:rowOff>197846</xdr:rowOff>
    </xdr:to>
    <xdr:pic>
      <xdr:nvPicPr>
        <xdr:cNvPr id="28" name="Slika 27">
          <a:extLst>
            <a:ext uri="{FF2B5EF4-FFF2-40B4-BE49-F238E27FC236}">
              <a16:creationId xmlns:a16="http://schemas.microsoft.com/office/drawing/2014/main" id="{B412FB76-97E6-418A-9DB1-754A1BFCB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" y="15830550"/>
          <a:ext cx="1089117" cy="1178921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78</xdr:row>
      <xdr:rowOff>38100</xdr:rowOff>
    </xdr:from>
    <xdr:to>
      <xdr:col>1</xdr:col>
      <xdr:colOff>60960</xdr:colOff>
      <xdr:row>82</xdr:row>
      <xdr:rowOff>237272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A23272D9-BEF0-453F-B39B-20716CFF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9802475"/>
          <a:ext cx="1038225" cy="118977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30480</xdr:rowOff>
    </xdr:from>
    <xdr:to>
      <xdr:col>1</xdr:col>
      <xdr:colOff>126553</xdr:colOff>
      <xdr:row>97</xdr:row>
      <xdr:rowOff>236220</xdr:rowOff>
    </xdr:to>
    <xdr:pic>
      <xdr:nvPicPr>
        <xdr:cNvPr id="30" name="Slika 29">
          <a:extLst>
            <a:ext uri="{FF2B5EF4-FFF2-40B4-BE49-F238E27FC236}">
              <a16:creationId xmlns:a16="http://schemas.microsoft.com/office/drawing/2014/main" id="{7961AA2B-2F47-4912-AE67-3C698E2C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509605"/>
          <a:ext cx="1126678" cy="1196340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104</xdr:row>
      <xdr:rowOff>53340</xdr:rowOff>
    </xdr:from>
    <xdr:to>
      <xdr:col>2</xdr:col>
      <xdr:colOff>15240</xdr:colOff>
      <xdr:row>108</xdr:row>
      <xdr:rowOff>244661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F95CC7F3-BB58-4A70-8E35-3B6BB6095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26256615"/>
          <a:ext cx="1207770" cy="118192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109</xdr:row>
      <xdr:rowOff>7620</xdr:rowOff>
    </xdr:from>
    <xdr:to>
      <xdr:col>1</xdr:col>
      <xdr:colOff>53340</xdr:colOff>
      <xdr:row>113</xdr:row>
      <xdr:rowOff>131585</xdr:rowOff>
    </xdr:to>
    <xdr:pic>
      <xdr:nvPicPr>
        <xdr:cNvPr id="32" name="Slika 31">
          <a:extLst>
            <a:ext uri="{FF2B5EF4-FFF2-40B4-BE49-F238E27FC236}">
              <a16:creationId xmlns:a16="http://schemas.microsoft.com/office/drawing/2014/main" id="{0B672084-0C5A-4391-8EAF-E1FC75AF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7449145"/>
          <a:ext cx="1053465" cy="1114565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259080</xdr:colOff>
      <xdr:row>114</xdr:row>
      <xdr:rowOff>31997</xdr:rowOff>
    </xdr:from>
    <xdr:to>
      <xdr:col>1</xdr:col>
      <xdr:colOff>114300</xdr:colOff>
      <xdr:row>118</xdr:row>
      <xdr:rowOff>166631</xdr:rowOff>
    </xdr:to>
    <xdr:pic>
      <xdr:nvPicPr>
        <xdr:cNvPr id="33" name="Slika 32">
          <a:extLst>
            <a:ext uri="{FF2B5EF4-FFF2-40B4-BE49-F238E27FC236}">
              <a16:creationId xmlns:a16="http://schemas.microsoft.com/office/drawing/2014/main" id="{97F0EE68-C565-41BD-8373-1B073FC04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28711772"/>
          <a:ext cx="1007745" cy="1125234"/>
        </a:xfrm>
        <a:prstGeom prst="rect">
          <a:avLst/>
        </a:prstGeom>
      </xdr:spPr>
    </xdr:pic>
    <xdr:clientData/>
  </xdr:twoCellAnchor>
  <xdr:twoCellAnchor editAs="oneCell">
    <xdr:from>
      <xdr:col>0</xdr:col>
      <xdr:colOff>134760</xdr:colOff>
      <xdr:row>125</xdr:row>
      <xdr:rowOff>35700</xdr:rowOff>
    </xdr:from>
    <xdr:to>
      <xdr:col>1</xdr:col>
      <xdr:colOff>30480</xdr:colOff>
      <xdr:row>129</xdr:row>
      <xdr:rowOff>176007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8BB77264-D554-4C47-912E-76BB89845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60" y="35154375"/>
          <a:ext cx="1048245" cy="1130907"/>
        </a:xfrm>
        <a:prstGeom prst="rect">
          <a:avLst/>
        </a:prstGeom>
      </xdr:spPr>
    </xdr:pic>
    <xdr:clientData/>
  </xdr:twoCellAnchor>
  <xdr:twoCellAnchor editAs="oneCell">
    <xdr:from>
      <xdr:col>0</xdr:col>
      <xdr:colOff>107596</xdr:colOff>
      <xdr:row>130</xdr:row>
      <xdr:rowOff>12345</xdr:rowOff>
    </xdr:from>
    <xdr:to>
      <xdr:col>0</xdr:col>
      <xdr:colOff>1114426</xdr:colOff>
      <xdr:row>134</xdr:row>
      <xdr:rowOff>210232</xdr:rowOff>
    </xdr:to>
    <xdr:pic>
      <xdr:nvPicPr>
        <xdr:cNvPr id="36" name="Slika 35">
          <a:extLst>
            <a:ext uri="{FF2B5EF4-FFF2-40B4-BE49-F238E27FC236}">
              <a16:creationId xmlns:a16="http://schemas.microsoft.com/office/drawing/2014/main" id="{C93E1205-49CA-49DA-93AD-4CCA3A47F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96" y="32673570"/>
          <a:ext cx="1006830" cy="1188487"/>
        </a:xfrm>
        <a:prstGeom prst="rect">
          <a:avLst/>
        </a:prstGeom>
      </xdr:spPr>
    </xdr:pic>
    <xdr:clientData/>
  </xdr:twoCellAnchor>
  <xdr:twoCellAnchor editAs="oneCell">
    <xdr:from>
      <xdr:col>0</xdr:col>
      <xdr:colOff>124245</xdr:colOff>
      <xdr:row>135</xdr:row>
      <xdr:rowOff>13754</xdr:rowOff>
    </xdr:from>
    <xdr:to>
      <xdr:col>1</xdr:col>
      <xdr:colOff>47625</xdr:colOff>
      <xdr:row>139</xdr:row>
      <xdr:rowOff>209159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1E5E5B69-295F-4A61-9C8F-FBD63EC2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45" y="33913229"/>
          <a:ext cx="1075905" cy="1186005"/>
        </a:xfrm>
        <a:prstGeom prst="rect">
          <a:avLst/>
        </a:prstGeom>
      </xdr:spPr>
    </xdr:pic>
    <xdr:clientData/>
  </xdr:twoCellAnchor>
  <xdr:twoCellAnchor editAs="oneCell">
    <xdr:from>
      <xdr:col>0</xdr:col>
      <xdr:colOff>173280</xdr:colOff>
      <xdr:row>140</xdr:row>
      <xdr:rowOff>28500</xdr:rowOff>
    </xdr:from>
    <xdr:to>
      <xdr:col>1</xdr:col>
      <xdr:colOff>160020</xdr:colOff>
      <xdr:row>144</xdr:row>
      <xdr:rowOff>233338</xdr:rowOff>
    </xdr:to>
    <xdr:pic>
      <xdr:nvPicPr>
        <xdr:cNvPr id="38" name="Slika 37">
          <a:extLst>
            <a:ext uri="{FF2B5EF4-FFF2-40B4-BE49-F238E27FC236}">
              <a16:creationId xmlns:a16="http://schemas.microsoft.com/office/drawing/2014/main" id="{BED6417D-20CD-441F-A437-C4910CAC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80" y="38861925"/>
          <a:ext cx="1139265" cy="1195438"/>
        </a:xfrm>
        <a:prstGeom prst="rect">
          <a:avLst/>
        </a:prstGeom>
      </xdr:spPr>
    </xdr:pic>
    <xdr:clientData/>
  </xdr:twoCellAnchor>
  <xdr:twoCellAnchor editAs="oneCell">
    <xdr:from>
      <xdr:col>0</xdr:col>
      <xdr:colOff>208980</xdr:colOff>
      <xdr:row>156</xdr:row>
      <xdr:rowOff>29340</xdr:rowOff>
    </xdr:from>
    <xdr:to>
      <xdr:col>1</xdr:col>
      <xdr:colOff>76200</xdr:colOff>
      <xdr:row>160</xdr:row>
      <xdr:rowOff>231527</xdr:rowOff>
    </xdr:to>
    <xdr:pic>
      <xdr:nvPicPr>
        <xdr:cNvPr id="39" name="Slika 38">
          <a:extLst>
            <a:ext uri="{FF2B5EF4-FFF2-40B4-BE49-F238E27FC236}">
              <a16:creationId xmlns:a16="http://schemas.microsoft.com/office/drawing/2014/main" id="{7D075DAD-96C3-4F3D-87EA-5D0D8A77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80" y="44063415"/>
          <a:ext cx="1019745" cy="1192787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161</xdr:row>
      <xdr:rowOff>38100</xdr:rowOff>
    </xdr:from>
    <xdr:to>
      <xdr:col>1</xdr:col>
      <xdr:colOff>126124</xdr:colOff>
      <xdr:row>165</xdr:row>
      <xdr:rowOff>213772</xdr:rowOff>
    </xdr:to>
    <xdr:pic>
      <xdr:nvPicPr>
        <xdr:cNvPr id="40" name="Slika 39">
          <a:extLst>
            <a:ext uri="{FF2B5EF4-FFF2-40B4-BE49-F238E27FC236}">
              <a16:creationId xmlns:a16="http://schemas.microsoft.com/office/drawing/2014/main" id="{6F0641C5-8769-43FE-AAD1-5D3CA619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45310425"/>
          <a:ext cx="1111009" cy="1166272"/>
        </a:xfrm>
        <a:prstGeom prst="rect">
          <a:avLst/>
        </a:prstGeom>
      </xdr:spPr>
    </xdr:pic>
    <xdr:clientData/>
  </xdr:twoCellAnchor>
  <xdr:twoCellAnchor editAs="oneCell">
    <xdr:from>
      <xdr:col>0</xdr:col>
      <xdr:colOff>256680</xdr:colOff>
      <xdr:row>173</xdr:row>
      <xdr:rowOff>53289</xdr:rowOff>
    </xdr:from>
    <xdr:to>
      <xdr:col>1</xdr:col>
      <xdr:colOff>99060</xdr:colOff>
      <xdr:row>177</xdr:row>
      <xdr:rowOff>220512</xdr:rowOff>
    </xdr:to>
    <xdr:pic>
      <xdr:nvPicPr>
        <xdr:cNvPr id="42" name="Slika 41">
          <a:extLst>
            <a:ext uri="{FF2B5EF4-FFF2-40B4-BE49-F238E27FC236}">
              <a16:creationId xmlns:a16="http://schemas.microsoft.com/office/drawing/2014/main" id="{26591F41-2473-4D1D-991A-C1E9452A0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680" y="49535664"/>
          <a:ext cx="994905" cy="1157823"/>
        </a:xfrm>
        <a:prstGeom prst="rect">
          <a:avLst/>
        </a:prstGeom>
      </xdr:spPr>
    </xdr:pic>
    <xdr:clientData/>
  </xdr:twoCellAnchor>
  <xdr:twoCellAnchor editAs="oneCell">
    <xdr:from>
      <xdr:col>0</xdr:col>
      <xdr:colOff>185700</xdr:colOff>
      <xdr:row>183</xdr:row>
      <xdr:rowOff>40920</xdr:rowOff>
    </xdr:from>
    <xdr:to>
      <xdr:col>1</xdr:col>
      <xdr:colOff>60960</xdr:colOff>
      <xdr:row>187</xdr:row>
      <xdr:rowOff>175213</xdr:rowOff>
    </xdr:to>
    <xdr:pic>
      <xdr:nvPicPr>
        <xdr:cNvPr id="43" name="Slika 42">
          <a:extLst>
            <a:ext uri="{FF2B5EF4-FFF2-40B4-BE49-F238E27FC236}">
              <a16:creationId xmlns:a16="http://schemas.microsoft.com/office/drawing/2014/main" id="{C6D8BC7F-1AAE-4004-BCA2-2EE7D205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00" y="51999795"/>
          <a:ext cx="1027785" cy="112489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67</xdr:row>
      <xdr:rowOff>53340</xdr:rowOff>
    </xdr:from>
    <xdr:to>
      <xdr:col>1</xdr:col>
      <xdr:colOff>96894</xdr:colOff>
      <xdr:row>71</xdr:row>
      <xdr:rowOff>220980</xdr:rowOff>
    </xdr:to>
    <xdr:pic>
      <xdr:nvPicPr>
        <xdr:cNvPr id="44" name="Slika 43">
          <a:extLst>
            <a:ext uri="{FF2B5EF4-FFF2-40B4-BE49-F238E27FC236}">
              <a16:creationId xmlns:a16="http://schemas.microsoft.com/office/drawing/2014/main" id="{D97DCDB5-5978-4CE5-A98B-47943B237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7093565"/>
          <a:ext cx="1097019" cy="11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175261</xdr:colOff>
      <xdr:row>204</xdr:row>
      <xdr:rowOff>60960</xdr:rowOff>
    </xdr:from>
    <xdr:to>
      <xdr:col>1</xdr:col>
      <xdr:colOff>137160</xdr:colOff>
      <xdr:row>208</xdr:row>
      <xdr:rowOff>188037</xdr:rowOff>
    </xdr:to>
    <xdr:pic>
      <xdr:nvPicPr>
        <xdr:cNvPr id="45" name="Slika 44">
          <a:extLst>
            <a:ext uri="{FF2B5EF4-FFF2-40B4-BE49-F238E27FC236}">
              <a16:creationId xmlns:a16="http://schemas.microsoft.com/office/drawing/2014/main" id="{4E1ECC22-27FB-4A9A-B54D-B15BC1B1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75261" y="57220485"/>
          <a:ext cx="1114424" cy="1117677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175261</xdr:colOff>
      <xdr:row>219</xdr:row>
      <xdr:rowOff>76200</xdr:rowOff>
    </xdr:from>
    <xdr:to>
      <xdr:col>1</xdr:col>
      <xdr:colOff>129541</xdr:colOff>
      <xdr:row>223</xdr:row>
      <xdr:rowOff>237680</xdr:rowOff>
    </xdr:to>
    <xdr:pic>
      <xdr:nvPicPr>
        <xdr:cNvPr id="46" name="Slika 45">
          <a:extLst>
            <a:ext uri="{FF2B5EF4-FFF2-40B4-BE49-F238E27FC236}">
              <a16:creationId xmlns:a16="http://schemas.microsoft.com/office/drawing/2014/main" id="{CC71A5AF-8733-4BC4-A4D5-CD23AB61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5261" y="60950475"/>
          <a:ext cx="1106805" cy="115208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234</xdr:row>
      <xdr:rowOff>15240</xdr:rowOff>
    </xdr:from>
    <xdr:to>
      <xdr:col>1</xdr:col>
      <xdr:colOff>0</xdr:colOff>
      <xdr:row>238</xdr:row>
      <xdr:rowOff>139159</xdr:rowOff>
    </xdr:to>
    <xdr:pic>
      <xdr:nvPicPr>
        <xdr:cNvPr id="47" name="Slika 46">
          <a:extLst>
            <a:ext uri="{FF2B5EF4-FFF2-40B4-BE49-F238E27FC236}">
              <a16:creationId xmlns:a16="http://schemas.microsoft.com/office/drawing/2014/main" id="{A9492EC6-D536-4617-AD5D-8CFF7031E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75260" y="64604265"/>
          <a:ext cx="977265" cy="1114519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213361</xdr:colOff>
      <xdr:row>229</xdr:row>
      <xdr:rowOff>68581</xdr:rowOff>
    </xdr:from>
    <xdr:to>
      <xdr:col>1</xdr:col>
      <xdr:colOff>15241</xdr:colOff>
      <xdr:row>233</xdr:row>
      <xdr:rowOff>128043</xdr:rowOff>
    </xdr:to>
    <xdr:pic>
      <xdr:nvPicPr>
        <xdr:cNvPr id="48" name="Slika 47">
          <a:extLst>
            <a:ext uri="{FF2B5EF4-FFF2-40B4-BE49-F238E27FC236}">
              <a16:creationId xmlns:a16="http://schemas.microsoft.com/office/drawing/2014/main" id="{C2681DBF-0F3C-435B-996D-6B81F21D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13361" y="63419356"/>
          <a:ext cx="954405" cy="1050062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224</xdr:row>
      <xdr:rowOff>39938</xdr:rowOff>
    </xdr:from>
    <xdr:to>
      <xdr:col>1</xdr:col>
      <xdr:colOff>121920</xdr:colOff>
      <xdr:row>228</xdr:row>
      <xdr:rowOff>129540</xdr:rowOff>
    </xdr:to>
    <xdr:pic>
      <xdr:nvPicPr>
        <xdr:cNvPr id="49" name="Slika 48">
          <a:extLst>
            <a:ext uri="{FF2B5EF4-FFF2-40B4-BE49-F238E27FC236}">
              <a16:creationId xmlns:a16="http://schemas.microsoft.com/office/drawing/2014/main" id="{8C5959BF-6253-476F-A1FF-B8BF0DD8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60020" y="62152463"/>
          <a:ext cx="1114425" cy="1080202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199</xdr:row>
      <xdr:rowOff>55564</xdr:rowOff>
    </xdr:from>
    <xdr:to>
      <xdr:col>0</xdr:col>
      <xdr:colOff>1143000</xdr:colOff>
      <xdr:row>203</xdr:row>
      <xdr:rowOff>196698</xdr:rowOff>
    </xdr:to>
    <xdr:pic>
      <xdr:nvPicPr>
        <xdr:cNvPr id="50" name="Slika 49">
          <a:extLst>
            <a:ext uri="{FF2B5EF4-FFF2-40B4-BE49-F238E27FC236}">
              <a16:creationId xmlns:a16="http://schemas.microsoft.com/office/drawing/2014/main" id="{B8D96D2D-AE8F-42BB-95A7-CD8B3D0D1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9375" y="55976839"/>
          <a:ext cx="1063625" cy="1131734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</xdr:colOff>
      <xdr:row>209</xdr:row>
      <xdr:rowOff>31748</xdr:rowOff>
    </xdr:from>
    <xdr:to>
      <xdr:col>1</xdr:col>
      <xdr:colOff>119062</xdr:colOff>
      <xdr:row>213</xdr:row>
      <xdr:rowOff>167817</xdr:rowOff>
    </xdr:to>
    <xdr:pic>
      <xdr:nvPicPr>
        <xdr:cNvPr id="51" name="Slika 50">
          <a:extLst>
            <a:ext uri="{FF2B5EF4-FFF2-40B4-BE49-F238E27FC236}">
              <a16:creationId xmlns:a16="http://schemas.microsoft.com/office/drawing/2014/main" id="{FE93DFC4-B738-4843-9C1B-AE5E34813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9687" y="58429523"/>
          <a:ext cx="1231900" cy="112666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214</xdr:row>
      <xdr:rowOff>47626</xdr:rowOff>
    </xdr:from>
    <xdr:to>
      <xdr:col>1</xdr:col>
      <xdr:colOff>119063</xdr:colOff>
      <xdr:row>218</xdr:row>
      <xdr:rowOff>209294</xdr:rowOff>
    </xdr:to>
    <xdr:pic>
      <xdr:nvPicPr>
        <xdr:cNvPr id="52" name="Slika 51">
          <a:extLst>
            <a:ext uri="{FF2B5EF4-FFF2-40B4-BE49-F238E27FC236}">
              <a16:creationId xmlns:a16="http://schemas.microsoft.com/office/drawing/2014/main" id="{281B0D29-60A4-4DE0-A1C6-B16BD8516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1438" y="59683651"/>
          <a:ext cx="1200150" cy="1152268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239</xdr:row>
      <xdr:rowOff>36946</xdr:rowOff>
    </xdr:from>
    <xdr:to>
      <xdr:col>1</xdr:col>
      <xdr:colOff>125413</xdr:colOff>
      <xdr:row>243</xdr:row>
      <xdr:rowOff>183446</xdr:rowOff>
    </xdr:to>
    <xdr:pic>
      <xdr:nvPicPr>
        <xdr:cNvPr id="53" name="Slika 52">
          <a:extLst>
            <a:ext uri="{FF2B5EF4-FFF2-40B4-BE49-F238E27FC236}">
              <a16:creationId xmlns:a16="http://schemas.microsoft.com/office/drawing/2014/main" id="{8E7AEEE1-869F-46FF-8308-EEC1CE67A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7163" y="63023173"/>
          <a:ext cx="1119909" cy="1150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86591</xdr:rowOff>
    </xdr:from>
    <xdr:to>
      <xdr:col>2</xdr:col>
      <xdr:colOff>107423</xdr:colOff>
      <xdr:row>289</xdr:row>
      <xdr:rowOff>186170</xdr:rowOff>
    </xdr:to>
    <xdr:pic>
      <xdr:nvPicPr>
        <xdr:cNvPr id="56" name="Slika 55">
          <a:extLst>
            <a:ext uri="{FF2B5EF4-FFF2-40B4-BE49-F238E27FC236}">
              <a16:creationId xmlns:a16="http://schemas.microsoft.com/office/drawing/2014/main" id="{6C8E0387-423B-455D-9A48-A9D8694DD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74346955"/>
          <a:ext cx="1458241" cy="1069397"/>
        </a:xfrm>
        <a:prstGeom prst="rect">
          <a:avLst/>
        </a:prstGeom>
      </xdr:spPr>
    </xdr:pic>
    <xdr:clientData/>
  </xdr:twoCellAnchor>
  <xdr:twoCellAnchor editAs="oneCell">
    <xdr:from>
      <xdr:col>0</xdr:col>
      <xdr:colOff>57366</xdr:colOff>
      <xdr:row>270</xdr:row>
      <xdr:rowOff>33121</xdr:rowOff>
    </xdr:from>
    <xdr:to>
      <xdr:col>1</xdr:col>
      <xdr:colOff>142875</xdr:colOff>
      <xdr:row>274</xdr:row>
      <xdr:rowOff>231262</xdr:rowOff>
    </xdr:to>
    <xdr:pic>
      <xdr:nvPicPr>
        <xdr:cNvPr id="58" name="Slika 57">
          <a:extLst>
            <a:ext uri="{FF2B5EF4-FFF2-40B4-BE49-F238E27FC236}">
              <a16:creationId xmlns:a16="http://schemas.microsoft.com/office/drawing/2014/main" id="{686A4E27-B086-49C7-A6F1-546E80124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7366" y="67089121"/>
          <a:ext cx="1238034" cy="1150641"/>
        </a:xfrm>
        <a:prstGeom prst="rect">
          <a:avLst/>
        </a:prstGeom>
      </xdr:spPr>
    </xdr:pic>
    <xdr:clientData/>
  </xdr:twoCellAnchor>
  <xdr:twoCellAnchor editAs="oneCell">
    <xdr:from>
      <xdr:col>0</xdr:col>
      <xdr:colOff>97632</xdr:colOff>
      <xdr:row>280</xdr:row>
      <xdr:rowOff>109538</xdr:rowOff>
    </xdr:from>
    <xdr:to>
      <xdr:col>2</xdr:col>
      <xdr:colOff>23858</xdr:colOff>
      <xdr:row>284</xdr:row>
      <xdr:rowOff>119063</xdr:rowOff>
    </xdr:to>
    <xdr:pic>
      <xdr:nvPicPr>
        <xdr:cNvPr id="59" name="Slika 58">
          <a:extLst>
            <a:ext uri="{FF2B5EF4-FFF2-40B4-BE49-F238E27FC236}">
              <a16:creationId xmlns:a16="http://schemas.microsoft.com/office/drawing/2014/main" id="{9EA31A6B-0E64-45C6-925A-59360614C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7632" y="72737663"/>
          <a:ext cx="1283539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250</xdr:row>
      <xdr:rowOff>47624</xdr:rowOff>
    </xdr:from>
    <xdr:to>
      <xdr:col>2</xdr:col>
      <xdr:colOff>72910</xdr:colOff>
      <xdr:row>254</xdr:row>
      <xdr:rowOff>209549</xdr:rowOff>
    </xdr:to>
    <xdr:pic>
      <xdr:nvPicPr>
        <xdr:cNvPr id="60" name="Slika 59">
          <a:extLst>
            <a:ext uri="{FF2B5EF4-FFF2-40B4-BE49-F238E27FC236}">
              <a16:creationId xmlns:a16="http://schemas.microsoft.com/office/drawing/2014/main" id="{A226C5C9-05AC-4080-8750-B4CA2791A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7625" y="65460562"/>
          <a:ext cx="1382598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83344</xdr:colOff>
      <xdr:row>245</xdr:row>
      <xdr:rowOff>11906</xdr:rowOff>
    </xdr:from>
    <xdr:to>
      <xdr:col>2</xdr:col>
      <xdr:colOff>11906</xdr:colOff>
      <xdr:row>249</xdr:row>
      <xdr:rowOff>176482</xdr:rowOff>
    </xdr:to>
    <xdr:pic>
      <xdr:nvPicPr>
        <xdr:cNvPr id="61" name="Slika 60">
          <a:extLst>
            <a:ext uri="{FF2B5EF4-FFF2-40B4-BE49-F238E27FC236}">
              <a16:creationId xmlns:a16="http://schemas.microsoft.com/office/drawing/2014/main" id="{D1FB233D-A0AC-4FCF-96EE-CBD8290A3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3344" y="64222312"/>
          <a:ext cx="1285875" cy="11170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255</xdr:row>
      <xdr:rowOff>83345</xdr:rowOff>
    </xdr:from>
    <xdr:to>
      <xdr:col>2</xdr:col>
      <xdr:colOff>105359</xdr:colOff>
      <xdr:row>259</xdr:row>
      <xdr:rowOff>83345</xdr:rowOff>
    </xdr:to>
    <xdr:pic>
      <xdr:nvPicPr>
        <xdr:cNvPr id="62" name="Slika 61">
          <a:extLst>
            <a:ext uri="{FF2B5EF4-FFF2-40B4-BE49-F238E27FC236}">
              <a16:creationId xmlns:a16="http://schemas.microsoft.com/office/drawing/2014/main" id="{BD0A226D-6D59-48C1-B6A2-0D7953E94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" y="66698814"/>
          <a:ext cx="1462671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265</xdr:row>
      <xdr:rowOff>175981</xdr:rowOff>
    </xdr:from>
    <xdr:to>
      <xdr:col>1</xdr:col>
      <xdr:colOff>181842</xdr:colOff>
      <xdr:row>268</xdr:row>
      <xdr:rowOff>226707</xdr:rowOff>
    </xdr:to>
    <xdr:pic>
      <xdr:nvPicPr>
        <xdr:cNvPr id="63" name="Slika 62">
          <a:extLst>
            <a:ext uri="{FF2B5EF4-FFF2-40B4-BE49-F238E27FC236}">
              <a16:creationId xmlns:a16="http://schemas.microsoft.com/office/drawing/2014/main" id="{BAE5A1AB-6DA8-4C22-8DB4-33D5F146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" y="69552617"/>
          <a:ext cx="1333500" cy="793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77931</xdr:rowOff>
    </xdr:from>
    <xdr:to>
      <xdr:col>2</xdr:col>
      <xdr:colOff>68142</xdr:colOff>
      <xdr:row>264</xdr:row>
      <xdr:rowOff>182212</xdr:rowOff>
    </xdr:to>
    <xdr:pic>
      <xdr:nvPicPr>
        <xdr:cNvPr id="64" name="Slika 63">
          <a:extLst>
            <a:ext uri="{FF2B5EF4-FFF2-40B4-BE49-F238E27FC236}">
              <a16:creationId xmlns:a16="http://schemas.microsoft.com/office/drawing/2014/main" id="{F41379E0-BCE2-468C-B12D-40E763F27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8233636"/>
          <a:ext cx="1418960" cy="10740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290</xdr:row>
      <xdr:rowOff>8661</xdr:rowOff>
    </xdr:from>
    <xdr:to>
      <xdr:col>1</xdr:col>
      <xdr:colOff>164524</xdr:colOff>
      <xdr:row>294</xdr:row>
      <xdr:rowOff>69342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D6442C08-8B15-4F1F-AE6F-16C1EF3F9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" y="75732411"/>
          <a:ext cx="1316182" cy="1030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69271</xdr:rowOff>
    </xdr:from>
    <xdr:to>
      <xdr:col>2</xdr:col>
      <xdr:colOff>142472</xdr:colOff>
      <xdr:row>300</xdr:row>
      <xdr:rowOff>164522</xdr:rowOff>
    </xdr:to>
    <xdr:pic>
      <xdr:nvPicPr>
        <xdr:cNvPr id="12" name="Slika 11">
          <a:extLst>
            <a:ext uri="{FF2B5EF4-FFF2-40B4-BE49-F238E27FC236}">
              <a16:creationId xmlns:a16="http://schemas.microsoft.com/office/drawing/2014/main" id="{4E8B5F76-7C03-480F-8145-03B892ABE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77013953"/>
          <a:ext cx="1493290" cy="10650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301</xdr:row>
      <xdr:rowOff>77932</xdr:rowOff>
    </xdr:from>
    <xdr:to>
      <xdr:col>2</xdr:col>
      <xdr:colOff>129887</xdr:colOff>
      <xdr:row>305</xdr:row>
      <xdr:rowOff>202669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5A4C4B06-76DA-4A64-BFBD-53F24D425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78243546"/>
          <a:ext cx="1480705" cy="1094555"/>
        </a:xfrm>
        <a:prstGeom prst="rect">
          <a:avLst/>
        </a:prstGeom>
      </xdr:spPr>
    </xdr:pic>
    <xdr:clientData/>
  </xdr:twoCellAnchor>
  <xdr:twoCellAnchor editAs="oneCell">
    <xdr:from>
      <xdr:col>0</xdr:col>
      <xdr:colOff>29442</xdr:colOff>
      <xdr:row>306</xdr:row>
      <xdr:rowOff>32039</xdr:rowOff>
    </xdr:from>
    <xdr:to>
      <xdr:col>1</xdr:col>
      <xdr:colOff>20783</xdr:colOff>
      <xdr:row>310</xdr:row>
      <xdr:rowOff>220178</xdr:rowOff>
    </xdr:to>
    <xdr:pic>
      <xdr:nvPicPr>
        <xdr:cNvPr id="54" name="Slika 53">
          <a:extLst>
            <a:ext uri="{FF2B5EF4-FFF2-40B4-BE49-F238E27FC236}">
              <a16:creationId xmlns:a16="http://schemas.microsoft.com/office/drawing/2014/main" id="{89C6E952-8F0D-4753-9346-AEFFC77BB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9442" y="75793889"/>
          <a:ext cx="1143866" cy="11406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8660</xdr:rowOff>
    </xdr:from>
    <xdr:to>
      <xdr:col>1</xdr:col>
      <xdr:colOff>147205</xdr:colOff>
      <xdr:row>316</xdr:row>
      <xdr:rowOff>1405</xdr:rowOff>
    </xdr:to>
    <xdr:pic>
      <xdr:nvPicPr>
        <xdr:cNvPr id="55" name="Slika 54">
          <a:extLst>
            <a:ext uri="{FF2B5EF4-FFF2-40B4-BE49-F238E27FC236}">
              <a16:creationId xmlns:a16="http://schemas.microsoft.com/office/drawing/2014/main" id="{C5AF7431-65A8-4F8F-BD5F-75772984E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80616137"/>
          <a:ext cx="1298864" cy="1206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60614</xdr:rowOff>
    </xdr:from>
    <xdr:to>
      <xdr:col>2</xdr:col>
      <xdr:colOff>0</xdr:colOff>
      <xdr:row>320</xdr:row>
      <xdr:rowOff>221286</xdr:rowOff>
    </xdr:to>
    <xdr:pic>
      <xdr:nvPicPr>
        <xdr:cNvPr id="57" name="Slika 56">
          <a:extLst>
            <a:ext uri="{FF2B5EF4-FFF2-40B4-BE49-F238E27FC236}">
              <a16:creationId xmlns:a16="http://schemas.microsoft.com/office/drawing/2014/main" id="{40BC8A2C-C8EF-498C-B925-C0E634B9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81889023"/>
          <a:ext cx="1350818" cy="1130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105641</xdr:rowOff>
    </xdr:from>
    <xdr:to>
      <xdr:col>2</xdr:col>
      <xdr:colOff>68346</xdr:colOff>
      <xdr:row>279</xdr:row>
      <xdr:rowOff>165284</xdr:rowOff>
    </xdr:to>
    <xdr:pic>
      <xdr:nvPicPr>
        <xdr:cNvPr id="66" name="Slika 65">
          <a:extLst>
            <a:ext uri="{FF2B5EF4-FFF2-40B4-BE49-F238E27FC236}">
              <a16:creationId xmlns:a16="http://schemas.microsoft.com/office/drawing/2014/main" id="{31E0C6DC-161D-45BB-BA16-E9CC43916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68361791"/>
          <a:ext cx="1420896" cy="1012143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138545</xdr:colOff>
      <xdr:row>321</xdr:row>
      <xdr:rowOff>77932</xdr:rowOff>
    </xdr:from>
    <xdr:to>
      <xdr:col>2</xdr:col>
      <xdr:colOff>34637</xdr:colOff>
      <xdr:row>326</xdr:row>
      <xdr:rowOff>3395</xdr:rowOff>
    </xdr:to>
    <xdr:pic>
      <xdr:nvPicPr>
        <xdr:cNvPr id="67" name="Slika 66">
          <a:extLst>
            <a:ext uri="{FF2B5EF4-FFF2-40B4-BE49-F238E27FC236}">
              <a16:creationId xmlns:a16="http://schemas.microsoft.com/office/drawing/2014/main" id="{CFCE7513-54DA-4E5C-99ED-652B0EFF1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38545" y="83127273"/>
          <a:ext cx="1246910" cy="1131501"/>
        </a:xfrm>
        <a:prstGeom prst="rect">
          <a:avLst/>
        </a:prstGeom>
      </xdr:spPr>
    </xdr:pic>
    <xdr:clientData/>
  </xdr:twoCellAnchor>
  <xdr:twoCellAnchor editAs="oneCell">
    <xdr:from>
      <xdr:col>0</xdr:col>
      <xdr:colOff>147205</xdr:colOff>
      <xdr:row>326</xdr:row>
      <xdr:rowOff>8659</xdr:rowOff>
    </xdr:from>
    <xdr:to>
      <xdr:col>1</xdr:col>
      <xdr:colOff>51954</xdr:colOff>
      <xdr:row>330</xdr:row>
      <xdr:rowOff>232583</xdr:rowOff>
    </xdr:to>
    <xdr:pic>
      <xdr:nvPicPr>
        <xdr:cNvPr id="69" name="Slika 68">
          <a:extLst>
            <a:ext uri="{FF2B5EF4-FFF2-40B4-BE49-F238E27FC236}">
              <a16:creationId xmlns:a16="http://schemas.microsoft.com/office/drawing/2014/main" id="{C16AF0D9-AE76-4F40-A30A-DAED59554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47205" y="84278932"/>
          <a:ext cx="1056408" cy="1193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17318</xdr:rowOff>
    </xdr:from>
    <xdr:to>
      <xdr:col>2</xdr:col>
      <xdr:colOff>8659</xdr:colOff>
      <xdr:row>335</xdr:row>
      <xdr:rowOff>216072</xdr:rowOff>
    </xdr:to>
    <xdr:pic>
      <xdr:nvPicPr>
        <xdr:cNvPr id="70" name="Slika 69">
          <a:extLst>
            <a:ext uri="{FF2B5EF4-FFF2-40B4-BE49-F238E27FC236}">
              <a16:creationId xmlns:a16="http://schemas.microsoft.com/office/drawing/2014/main" id="{18AB6ABE-667A-4AFC-BAFF-91536C25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85508523"/>
          <a:ext cx="1359477" cy="1168572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207818</xdr:colOff>
      <xdr:row>336</xdr:row>
      <xdr:rowOff>17320</xdr:rowOff>
    </xdr:from>
    <xdr:to>
      <xdr:col>1</xdr:col>
      <xdr:colOff>155864</xdr:colOff>
      <xdr:row>340</xdr:row>
      <xdr:rowOff>228584</xdr:rowOff>
    </xdr:to>
    <xdr:pic>
      <xdr:nvPicPr>
        <xdr:cNvPr id="71" name="Slika 70">
          <a:extLst>
            <a:ext uri="{FF2B5EF4-FFF2-40B4-BE49-F238E27FC236}">
              <a16:creationId xmlns:a16="http://schemas.microsoft.com/office/drawing/2014/main" id="{3C15EC5C-A4D3-4B77-BED7-789131B13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07818" y="86729456"/>
          <a:ext cx="1099705" cy="1181083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112569</xdr:colOff>
      <xdr:row>341</xdr:row>
      <xdr:rowOff>25979</xdr:rowOff>
    </xdr:from>
    <xdr:to>
      <xdr:col>2</xdr:col>
      <xdr:colOff>69273</xdr:colOff>
      <xdr:row>345</xdr:row>
      <xdr:rowOff>217241</xdr:rowOff>
    </xdr:to>
    <xdr:pic>
      <xdr:nvPicPr>
        <xdr:cNvPr id="72" name="Slika 71">
          <a:extLst>
            <a:ext uri="{FF2B5EF4-FFF2-40B4-BE49-F238E27FC236}">
              <a16:creationId xmlns:a16="http://schemas.microsoft.com/office/drawing/2014/main" id="{67BD7439-C96F-49A0-A2D0-943235249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2569" y="87959047"/>
          <a:ext cx="1307522" cy="1161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346</xdr:row>
      <xdr:rowOff>112570</xdr:rowOff>
    </xdr:from>
    <xdr:to>
      <xdr:col>2</xdr:col>
      <xdr:colOff>165338</xdr:colOff>
      <xdr:row>350</xdr:row>
      <xdr:rowOff>207820</xdr:rowOff>
    </xdr:to>
    <xdr:pic>
      <xdr:nvPicPr>
        <xdr:cNvPr id="73" name="Slika 72">
          <a:extLst>
            <a:ext uri="{FF2B5EF4-FFF2-40B4-BE49-F238E27FC236}">
              <a16:creationId xmlns:a16="http://schemas.microsoft.com/office/drawing/2014/main" id="{6F5B70A2-68A2-467C-AA38-0784EC47D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89266570"/>
          <a:ext cx="1516156" cy="1065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</xdr:row>
      <xdr:rowOff>43296</xdr:rowOff>
    </xdr:from>
    <xdr:to>
      <xdr:col>2</xdr:col>
      <xdr:colOff>86591</xdr:colOff>
      <xdr:row>355</xdr:row>
      <xdr:rowOff>142910</xdr:rowOff>
    </xdr:to>
    <xdr:pic>
      <xdr:nvPicPr>
        <xdr:cNvPr id="74" name="Slika 73">
          <a:extLst>
            <a:ext uri="{FF2B5EF4-FFF2-40B4-BE49-F238E27FC236}">
              <a16:creationId xmlns:a16="http://schemas.microsoft.com/office/drawing/2014/main" id="{DA7FCA21-DE33-4C32-B94F-2EF8D615B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90418228"/>
          <a:ext cx="1437409" cy="1069432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356</xdr:row>
      <xdr:rowOff>34636</xdr:rowOff>
    </xdr:from>
    <xdr:to>
      <xdr:col>2</xdr:col>
      <xdr:colOff>103910</xdr:colOff>
      <xdr:row>360</xdr:row>
      <xdr:rowOff>208798</xdr:rowOff>
    </xdr:to>
    <xdr:pic>
      <xdr:nvPicPr>
        <xdr:cNvPr id="75" name="Slika 74">
          <a:extLst>
            <a:ext uri="{FF2B5EF4-FFF2-40B4-BE49-F238E27FC236}">
              <a16:creationId xmlns:a16="http://schemas.microsoft.com/office/drawing/2014/main" id="{0C29F9EE-6EAE-42D6-B586-7130D468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1955" y="91630500"/>
          <a:ext cx="1402773" cy="1143980"/>
        </a:xfrm>
        <a:prstGeom prst="rect">
          <a:avLst/>
        </a:prstGeom>
      </xdr:spPr>
    </xdr:pic>
    <xdr:clientData/>
  </xdr:twoCellAnchor>
  <xdr:twoCellAnchor editAs="oneCell">
    <xdr:from>
      <xdr:col>0</xdr:col>
      <xdr:colOff>60615</xdr:colOff>
      <xdr:row>361</xdr:row>
      <xdr:rowOff>17320</xdr:rowOff>
    </xdr:from>
    <xdr:to>
      <xdr:col>2</xdr:col>
      <xdr:colOff>96049</xdr:colOff>
      <xdr:row>365</xdr:row>
      <xdr:rowOff>190500</xdr:rowOff>
    </xdr:to>
    <xdr:pic>
      <xdr:nvPicPr>
        <xdr:cNvPr id="76" name="Slika 75">
          <a:extLst>
            <a:ext uri="{FF2B5EF4-FFF2-40B4-BE49-F238E27FC236}">
              <a16:creationId xmlns:a16="http://schemas.microsoft.com/office/drawing/2014/main" id="{73C2ACB1-CA01-4734-804D-F3ED4AC19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0615" y="92834115"/>
          <a:ext cx="1386252" cy="1142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120014</xdr:rowOff>
    </xdr:from>
    <xdr:to>
      <xdr:col>2</xdr:col>
      <xdr:colOff>365760</xdr:colOff>
      <xdr:row>5</xdr:row>
      <xdr:rowOff>22860</xdr:rowOff>
    </xdr:to>
    <xdr:pic>
      <xdr:nvPicPr>
        <xdr:cNvPr id="2" name="Slika 1" descr="E:\LOGO MODR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0014"/>
          <a:ext cx="2186940" cy="8934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rpho.si/volumes/80-715-orbs-v015.html" TargetMode="External"/><Relationship Id="rId18" Type="http://schemas.openxmlformats.org/officeDocument/2006/relationships/hyperlink" Target="https://www.morpho.si/volumes/85-967-hemisphere-v020.html" TargetMode="External"/><Relationship Id="rId26" Type="http://schemas.openxmlformats.org/officeDocument/2006/relationships/hyperlink" Target="https://www.morpho.si/volumes/95-1625-polaris-v030.html" TargetMode="External"/><Relationship Id="rId39" Type="http://schemas.openxmlformats.org/officeDocument/2006/relationships/hyperlink" Target="https://www.morpho.si/volumes/139-4102-blades-01-v047.html" TargetMode="External"/><Relationship Id="rId21" Type="http://schemas.openxmlformats.org/officeDocument/2006/relationships/hyperlink" Target="https://www.morpho.si/volumes/90-1247-prisms-v025.html" TargetMode="External"/><Relationship Id="rId34" Type="http://schemas.openxmlformats.org/officeDocument/2006/relationships/hyperlink" Target="https://www.morpho.si/volumes/121-3957-huecos-xl-v042.html" TargetMode="External"/><Relationship Id="rId42" Type="http://schemas.openxmlformats.org/officeDocument/2006/relationships/hyperlink" Target="https://www.morpho.si/volumes/143-4386-ridges-v044.html" TargetMode="External"/><Relationship Id="rId47" Type="http://schemas.openxmlformats.org/officeDocument/2006/relationships/hyperlink" Target="https://www.morpho.si/volumes/148-6300-ridges-v044.html" TargetMode="External"/><Relationship Id="rId50" Type="http://schemas.openxmlformats.org/officeDocument/2006/relationships/hyperlink" Target="https://www.morpho.si/volumes/156-7221-ridges-v044.html" TargetMode="External"/><Relationship Id="rId55" Type="http://schemas.openxmlformats.org/officeDocument/2006/relationships/hyperlink" Target="https://www.morpho.si/volumes/202-9880-ledges.html" TargetMode="External"/><Relationship Id="rId7" Type="http://schemas.openxmlformats.org/officeDocument/2006/relationships/hyperlink" Target="https://www.morpho.si/volumes/70-225-plasmids-v005.html" TargetMode="External"/><Relationship Id="rId2" Type="http://schemas.openxmlformats.org/officeDocument/2006/relationships/hyperlink" Target="https://www.morpho.si/volumes/181-8884-centauri-v031.html" TargetMode="External"/><Relationship Id="rId16" Type="http://schemas.openxmlformats.org/officeDocument/2006/relationships/hyperlink" Target="https://www.morpho.si/volumes/82-855-balls-v017.html" TargetMode="External"/><Relationship Id="rId29" Type="http://schemas.openxmlformats.org/officeDocument/2006/relationships/hyperlink" Target="https://www.morpho.si/volumes/99-1891-pitagoras-v034.html" TargetMode="External"/><Relationship Id="rId11" Type="http://schemas.openxmlformats.org/officeDocument/2006/relationships/hyperlink" Target="https://www.morpho.si/volumes/78-547-the-shields-dual-texture-v013.html" TargetMode="External"/><Relationship Id="rId24" Type="http://schemas.openxmlformats.org/officeDocument/2006/relationships/hyperlink" Target="https://www.morpho.si/volumes/93-1457-trapezius-v028.html" TargetMode="External"/><Relationship Id="rId32" Type="http://schemas.openxmlformats.org/officeDocument/2006/relationships/hyperlink" Target="https://www.morpho.si/volumes/103-2031-coffin-v038.html" TargetMode="External"/><Relationship Id="rId37" Type="http://schemas.openxmlformats.org/officeDocument/2006/relationships/hyperlink" Target="https://www.morpho.si/volumes/127-3625-ridges-v044.html" TargetMode="External"/><Relationship Id="rId40" Type="http://schemas.openxmlformats.org/officeDocument/2006/relationships/hyperlink" Target="https://www.morpho.si/new-2021/136-3990-blades-01-v047.html" TargetMode="External"/><Relationship Id="rId45" Type="http://schemas.openxmlformats.org/officeDocument/2006/relationships/hyperlink" Target="https://www.morpho.si/volumes/146-5886-ridges-v044.html" TargetMode="External"/><Relationship Id="rId53" Type="http://schemas.openxmlformats.org/officeDocument/2006/relationships/hyperlink" Target="https://www.morpho.si/volumes/197-9454-ledges.html" TargetMode="External"/><Relationship Id="rId58" Type="http://schemas.openxmlformats.org/officeDocument/2006/relationships/vmlDrawing" Target="../drawings/vmlDrawing1.vml"/><Relationship Id="rId5" Type="http://schemas.openxmlformats.org/officeDocument/2006/relationships/hyperlink" Target="https://www.morpho.si/volumes/67-1-vacuums-v002.html" TargetMode="External"/><Relationship Id="rId19" Type="http://schemas.openxmlformats.org/officeDocument/2006/relationships/hyperlink" Target="https://www.morpho.si/volumes/87-1065-bricks-v022.html" TargetMode="External"/><Relationship Id="rId4" Type="http://schemas.openxmlformats.org/officeDocument/2006/relationships/hyperlink" Target="https://www.morpho.si/volumes/25-2171-v001-shells.html" TargetMode="External"/><Relationship Id="rId9" Type="http://schemas.openxmlformats.org/officeDocument/2006/relationships/hyperlink" Target="https://www.morpho.si/volumes/73-435-blobs-v008.html" TargetMode="External"/><Relationship Id="rId14" Type="http://schemas.openxmlformats.org/officeDocument/2006/relationships/hyperlink" Target="https://www.morpho.si/volumes/81-799-spheres-v016.html" TargetMode="External"/><Relationship Id="rId22" Type="http://schemas.openxmlformats.org/officeDocument/2006/relationships/hyperlink" Target="https://www.morpho.si/volumes/91-1317-deltoids-v026.html" TargetMode="External"/><Relationship Id="rId27" Type="http://schemas.openxmlformats.org/officeDocument/2006/relationships/hyperlink" Target="https://www.morpho.si/volumes/96-1681-centauri-v031.html" TargetMode="External"/><Relationship Id="rId30" Type="http://schemas.openxmlformats.org/officeDocument/2006/relationships/hyperlink" Target="https://www.morpho.si/volumes/100-1947-theorems-v035.html" TargetMode="External"/><Relationship Id="rId35" Type="http://schemas.openxmlformats.org/officeDocument/2006/relationships/hyperlink" Target="https://www.morpho.si/volumes/123-3369-toppers-v043.html" TargetMode="External"/><Relationship Id="rId43" Type="http://schemas.openxmlformats.org/officeDocument/2006/relationships/hyperlink" Target="https://www.morpho.si/volumes/144-4557-ridges-v044.html" TargetMode="External"/><Relationship Id="rId48" Type="http://schemas.openxmlformats.org/officeDocument/2006/relationships/hyperlink" Target="https://www.morpho.si/volumes/153-6777-ridges-v044.html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morpho.si/volumes/72-351-pinches-v007.html" TargetMode="External"/><Relationship Id="rId51" Type="http://schemas.openxmlformats.org/officeDocument/2006/relationships/hyperlink" Target="https://www.morpho.si/volumes/157-7417-ridges-v044.html" TargetMode="External"/><Relationship Id="rId3" Type="http://schemas.openxmlformats.org/officeDocument/2006/relationships/hyperlink" Target="https://www.morpho.si/volumes/179-8719-ledges.html" TargetMode="External"/><Relationship Id="rId12" Type="http://schemas.openxmlformats.org/officeDocument/2006/relationships/hyperlink" Target="https://www.morpho.si/volumes/79-631-the-shields-v014.html" TargetMode="External"/><Relationship Id="rId17" Type="http://schemas.openxmlformats.org/officeDocument/2006/relationships/hyperlink" Target="https://www.morpho.si/volumes/84-953-3-globe-v019.html" TargetMode="External"/><Relationship Id="rId25" Type="http://schemas.openxmlformats.org/officeDocument/2006/relationships/hyperlink" Target="https://www.morpho.si/volumes/94-1541-sirius-v029.html" TargetMode="External"/><Relationship Id="rId33" Type="http://schemas.openxmlformats.org/officeDocument/2006/relationships/hyperlink" Target="https://www.morpho.si/volumes/104-2045-arrowhead-v039.html" TargetMode="External"/><Relationship Id="rId38" Type="http://schemas.openxmlformats.org/officeDocument/2006/relationships/hyperlink" Target="https://www.morpho.si/volumes/128-3787-ridges-v044.html" TargetMode="External"/><Relationship Id="rId46" Type="http://schemas.openxmlformats.org/officeDocument/2006/relationships/hyperlink" Target="https://www.morpho.si/volumes/147-6006-ridges-v044.html" TargetMode="External"/><Relationship Id="rId59" Type="http://schemas.openxmlformats.org/officeDocument/2006/relationships/comments" Target="../comments1.xml"/><Relationship Id="rId20" Type="http://schemas.openxmlformats.org/officeDocument/2006/relationships/hyperlink" Target="https://www.morpho.si/volumes/88-1149-gems-v023.html" TargetMode="External"/><Relationship Id="rId41" Type="http://schemas.openxmlformats.org/officeDocument/2006/relationships/hyperlink" Target="https://www.morpho.si/volumes/140-4756-ridges-v044.html" TargetMode="External"/><Relationship Id="rId54" Type="http://schemas.openxmlformats.org/officeDocument/2006/relationships/hyperlink" Target="https://www.morpho.si/volumes/199-9708-ridges-v044.html" TargetMode="External"/><Relationship Id="rId1" Type="http://schemas.openxmlformats.org/officeDocument/2006/relationships/hyperlink" Target="https://www.morpho.si/volumes/175-8207-ridges-v044.html" TargetMode="External"/><Relationship Id="rId6" Type="http://schemas.openxmlformats.org/officeDocument/2006/relationships/hyperlink" Target="https://www.morpho.si/volumes/69-155-hybrids-v004.html" TargetMode="External"/><Relationship Id="rId15" Type="http://schemas.openxmlformats.org/officeDocument/2006/relationships/hyperlink" Target="https://www.morpho.si/volumes/82-855-balls-v017.html" TargetMode="External"/><Relationship Id="rId23" Type="http://schemas.openxmlformats.org/officeDocument/2006/relationships/hyperlink" Target="https://www.morpho.si/volumes/92-1387-epsilons-v027.html" TargetMode="External"/><Relationship Id="rId28" Type="http://schemas.openxmlformats.org/officeDocument/2006/relationships/hyperlink" Target="https://www.morpho.si/volumes/98-1835-algebras-v033.html" TargetMode="External"/><Relationship Id="rId36" Type="http://schemas.openxmlformats.org/officeDocument/2006/relationships/hyperlink" Target="https://www.morpho.si/volumes/124-3389-ridges-v044.html" TargetMode="External"/><Relationship Id="rId49" Type="http://schemas.openxmlformats.org/officeDocument/2006/relationships/hyperlink" Target="https://www.morpho.si/volumes/154-6962-ridges-v044.html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https://www.morpho.si/volumes/155-7099-ridges-v044.html" TargetMode="External"/><Relationship Id="rId31" Type="http://schemas.openxmlformats.org/officeDocument/2006/relationships/hyperlink" Target="https://www.morpho.si/volumes/102-2017-spear-v037.html" TargetMode="External"/><Relationship Id="rId44" Type="http://schemas.openxmlformats.org/officeDocument/2006/relationships/hyperlink" Target="https://www.morpho.si/volumes/145-4641-ridges-v044.html" TargetMode="External"/><Relationship Id="rId52" Type="http://schemas.openxmlformats.org/officeDocument/2006/relationships/hyperlink" Target="https://www.morpho.si/volumes/193-9198-blades-01-v047.html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orpho.si/edges/31-2913-radiation-h011.html" TargetMode="External"/><Relationship Id="rId21" Type="http://schemas.openxmlformats.org/officeDocument/2006/relationships/hyperlink" Target="https://www.morpho.si/crimps/26-2843-molts-h006.html" TargetMode="External"/><Relationship Id="rId42" Type="http://schemas.openxmlformats.org/officeDocument/2006/relationships/hyperlink" Target="https://www.morpho.si/holds/52-2575-octopuses-h031.html" TargetMode="External"/><Relationship Id="rId47" Type="http://schemas.openxmlformats.org/officeDocument/2006/relationships/hyperlink" Target="https://www.morpho.si/holds/59-2666-digits-h038.html" TargetMode="External"/><Relationship Id="rId63" Type="http://schemas.openxmlformats.org/officeDocument/2006/relationships/hyperlink" Target="https://www.morpho.si/holds/159-7527-dense-01-h045.html" TargetMode="External"/><Relationship Id="rId68" Type="http://schemas.openxmlformats.org/officeDocument/2006/relationships/hyperlink" Target="https://www.morpho.si/holds/191-9101-clones-h026.html" TargetMode="External"/><Relationship Id="rId7" Type="http://schemas.openxmlformats.org/officeDocument/2006/relationships/hyperlink" Target="https://www.morpho.si/holds/190-9100-dense-01-h045.html" TargetMode="External"/><Relationship Id="rId71" Type="http://schemas.openxmlformats.org/officeDocument/2006/relationships/drawing" Target="../drawings/drawing2.xml"/><Relationship Id="rId2" Type="http://schemas.openxmlformats.org/officeDocument/2006/relationships/hyperlink" Target="https://www.morpho.si/holds/171-7695-dense-01-h045.html" TargetMode="External"/><Relationship Id="rId16" Type="http://schemas.openxmlformats.org/officeDocument/2006/relationships/hyperlink" Target="https://www.morpho.si/footholds/20-2773-h001-cells.html" TargetMode="External"/><Relationship Id="rId29" Type="http://schemas.openxmlformats.org/officeDocument/2006/relationships/hyperlink" Target="https://www.morpho.si/holds/36-2346-sediments-h015.html" TargetMode="External"/><Relationship Id="rId11" Type="http://schemas.openxmlformats.org/officeDocument/2006/relationships/hyperlink" Target="https://www.morpho.si/holds/186-9044-dense-01-h045.html" TargetMode="External"/><Relationship Id="rId24" Type="http://schemas.openxmlformats.org/officeDocument/2006/relationships/hyperlink" Target="https://www.morpho.si/crimps/29-2885-inverts-h009.html" TargetMode="External"/><Relationship Id="rId32" Type="http://schemas.openxmlformats.org/officeDocument/2006/relationships/hyperlink" Target="https://www.morpho.si/holds/39-2387-axioms-h018.html" TargetMode="External"/><Relationship Id="rId37" Type="http://schemas.openxmlformats.org/officeDocument/2006/relationships/hyperlink" Target="https://www.morpho.si/holds/44-2463-capsules-h023.html" TargetMode="External"/><Relationship Id="rId40" Type="http://schemas.openxmlformats.org/officeDocument/2006/relationships/hyperlink" Target="https://www.morpho.si/holds/50-2545-diffusion-h029.html" TargetMode="External"/><Relationship Id="rId45" Type="http://schemas.openxmlformats.org/officeDocument/2006/relationships/hyperlink" Target="https://www.morpho.si/holds/56-2625-veins-h035.html" TargetMode="External"/><Relationship Id="rId53" Type="http://schemas.openxmlformats.org/officeDocument/2006/relationships/hyperlink" Target="https://www.morpho.si/holds/109-2927-dense-01-h045.html" TargetMode="External"/><Relationship Id="rId58" Type="http://schemas.openxmlformats.org/officeDocument/2006/relationships/hyperlink" Target="https://www.morpho.si/holds/114-3067-dense-01-h045.html" TargetMode="External"/><Relationship Id="rId66" Type="http://schemas.openxmlformats.org/officeDocument/2006/relationships/hyperlink" Target="https://www.morpho.si/holds/162-7569-dense-01-h045.html" TargetMode="External"/><Relationship Id="rId5" Type="http://schemas.openxmlformats.org/officeDocument/2006/relationships/hyperlink" Target="https://www.morpho.si/holds/168-7642-dense-01-h045.html" TargetMode="External"/><Relationship Id="rId61" Type="http://schemas.openxmlformats.org/officeDocument/2006/relationships/hyperlink" Target="https://www.morpho.si/holds/118-3179-dense-01-h045.html" TargetMode="External"/><Relationship Id="rId19" Type="http://schemas.openxmlformats.org/officeDocument/2006/relationships/hyperlink" Target="https://www.morpho.si/crimps/23-2815-h004-radicals.html" TargetMode="External"/><Relationship Id="rId14" Type="http://schemas.openxmlformats.org/officeDocument/2006/relationships/hyperlink" Target="https://www.morpho.si/holds/183-9002-dense-01-h045.html" TargetMode="External"/><Relationship Id="rId22" Type="http://schemas.openxmlformats.org/officeDocument/2006/relationships/hyperlink" Target="https://www.morpho.si/crimps/27-2857-raptors-h007.html" TargetMode="External"/><Relationship Id="rId27" Type="http://schemas.openxmlformats.org/officeDocument/2006/relationships/hyperlink" Target="https://www.morpho.si/edges/33-2308-microbes-h012.html" TargetMode="External"/><Relationship Id="rId30" Type="http://schemas.openxmlformats.org/officeDocument/2006/relationships/hyperlink" Target="https://www.morpho.si/holds/37-2355-truffles-h016.html" TargetMode="External"/><Relationship Id="rId35" Type="http://schemas.openxmlformats.org/officeDocument/2006/relationships/hyperlink" Target="https://www.morpho.si/holds/42-2428-waves-h021.html" TargetMode="External"/><Relationship Id="rId43" Type="http://schemas.openxmlformats.org/officeDocument/2006/relationships/hyperlink" Target="https://www.morpho.si/holds/53-2579-steroids-h032.html" TargetMode="External"/><Relationship Id="rId48" Type="http://schemas.openxmlformats.org/officeDocument/2006/relationships/hyperlink" Target="https://www.morpho.si/holds/60-2677-cracks-h039.html" TargetMode="External"/><Relationship Id="rId56" Type="http://schemas.openxmlformats.org/officeDocument/2006/relationships/hyperlink" Target="https://www.morpho.si/holds/112-3011-dense-01-h045.html" TargetMode="External"/><Relationship Id="rId64" Type="http://schemas.openxmlformats.org/officeDocument/2006/relationships/hyperlink" Target="https://www.morpho.si/holds/160-7541-dense-01-h045.html" TargetMode="External"/><Relationship Id="rId69" Type="http://schemas.openxmlformats.org/officeDocument/2006/relationships/hyperlink" Target="https://www.morpho.si/holds/164-7597-dense-01-h045.html" TargetMode="External"/><Relationship Id="rId8" Type="http://schemas.openxmlformats.org/officeDocument/2006/relationships/hyperlink" Target="https://www.morpho.si/holds/189-9086-dense-01-h045.html" TargetMode="External"/><Relationship Id="rId51" Type="http://schemas.openxmlformats.org/officeDocument/2006/relationships/hyperlink" Target="https://www.morpho.si/holds/63-2724-bumps-h042.html" TargetMode="External"/><Relationship Id="rId3" Type="http://schemas.openxmlformats.org/officeDocument/2006/relationships/hyperlink" Target="https://www.morpho.si/holds/170-7681-dense-01-h045.html" TargetMode="External"/><Relationship Id="rId12" Type="http://schemas.openxmlformats.org/officeDocument/2006/relationships/hyperlink" Target="https://www.morpho.si/holds/185-9030-dense-01-h045.html" TargetMode="External"/><Relationship Id="rId17" Type="http://schemas.openxmlformats.org/officeDocument/2006/relationships/hyperlink" Target="https://www.morpho.si/footholds/21-2801-h002-fragments.html" TargetMode="External"/><Relationship Id="rId25" Type="http://schemas.openxmlformats.org/officeDocument/2006/relationships/hyperlink" Target="https://www.morpho.si/crimps/30-2899-parasites-h010.html" TargetMode="External"/><Relationship Id="rId33" Type="http://schemas.openxmlformats.org/officeDocument/2006/relationships/hyperlink" Target="https://www.morpho.si/holds/40-2402-flakes-h019.html" TargetMode="External"/><Relationship Id="rId38" Type="http://schemas.openxmlformats.org/officeDocument/2006/relationships/hyperlink" Target="https://www.morpho.si/holds/45-2467-ellipsis-h024.html" TargetMode="External"/><Relationship Id="rId46" Type="http://schemas.openxmlformats.org/officeDocument/2006/relationships/hyperlink" Target="https://www.morpho.si/holds/57-2638-erosions-h036.html" TargetMode="External"/><Relationship Id="rId59" Type="http://schemas.openxmlformats.org/officeDocument/2006/relationships/hyperlink" Target="https://www.morpho.si/holds/115-3095-dense-01-h045.html" TargetMode="External"/><Relationship Id="rId67" Type="http://schemas.openxmlformats.org/officeDocument/2006/relationships/hyperlink" Target="https://www.morpho.si/holds/163-7583-dense-01-h045.html" TargetMode="External"/><Relationship Id="rId20" Type="http://schemas.openxmlformats.org/officeDocument/2006/relationships/hyperlink" Target="https://www.morpho.si/crimps/24-2829-h005-lipids.html" TargetMode="External"/><Relationship Id="rId41" Type="http://schemas.openxmlformats.org/officeDocument/2006/relationships/hyperlink" Target="https://www.morpho.si/holds/51-2549-eggs-h030.html" TargetMode="External"/><Relationship Id="rId54" Type="http://schemas.openxmlformats.org/officeDocument/2006/relationships/hyperlink" Target="https://www.morpho.si/holds/110-2961-dense-01-h045.html" TargetMode="External"/><Relationship Id="rId62" Type="http://schemas.openxmlformats.org/officeDocument/2006/relationships/hyperlink" Target="https://www.morpho.si/holds/158-7513-dense-01-h045.html" TargetMode="External"/><Relationship Id="rId70" Type="http://schemas.openxmlformats.org/officeDocument/2006/relationships/hyperlink" Target="https://www.morpho.si/holds/165-7611-dense-01-h045.html" TargetMode="External"/><Relationship Id="rId1" Type="http://schemas.openxmlformats.org/officeDocument/2006/relationships/hyperlink" Target="https://www.morpho.si/holds/172-7709-dense-01-h045.html" TargetMode="External"/><Relationship Id="rId6" Type="http://schemas.openxmlformats.org/officeDocument/2006/relationships/hyperlink" Target="https://www.morpho.si/holds/167-7627-dense-01-h045.html" TargetMode="External"/><Relationship Id="rId15" Type="http://schemas.openxmlformats.org/officeDocument/2006/relationships/hyperlink" Target="https://www.morpho.si/holds/182-8988-dense-01-h045.html" TargetMode="External"/><Relationship Id="rId23" Type="http://schemas.openxmlformats.org/officeDocument/2006/relationships/hyperlink" Target="https://www.morpho.si/crimps/28-2871-fractions-h008.html" TargetMode="External"/><Relationship Id="rId28" Type="http://schemas.openxmlformats.org/officeDocument/2006/relationships/hyperlink" Target="https://www.morpho.si/holds/34-2324-fungus-h013.html" TargetMode="External"/><Relationship Id="rId36" Type="http://schemas.openxmlformats.org/officeDocument/2006/relationships/hyperlink" Target="https://www.morpho.si/holds/43-2438-tris-h022.html" TargetMode="External"/><Relationship Id="rId49" Type="http://schemas.openxmlformats.org/officeDocument/2006/relationships/hyperlink" Target="https://www.morpho.si/holds/61-2701-huecos-h040.html" TargetMode="External"/><Relationship Id="rId57" Type="http://schemas.openxmlformats.org/officeDocument/2006/relationships/hyperlink" Target="https://www.morpho.si/holds/113-3039-dense-01-h045.html" TargetMode="External"/><Relationship Id="rId10" Type="http://schemas.openxmlformats.org/officeDocument/2006/relationships/hyperlink" Target="https://www.morpho.si/holds/187-9058-dense-01-h045.html" TargetMode="External"/><Relationship Id="rId31" Type="http://schemas.openxmlformats.org/officeDocument/2006/relationships/hyperlink" Target="https://www.morpho.si/holds/38-2374-termites-h017.html" TargetMode="External"/><Relationship Id="rId44" Type="http://schemas.openxmlformats.org/officeDocument/2006/relationships/hyperlink" Target="https://www.morpho.si/holds/55-2612-ledges-h034.html" TargetMode="External"/><Relationship Id="rId52" Type="http://schemas.openxmlformats.org/officeDocument/2006/relationships/hyperlink" Target="https://www.morpho.si/holds/65-2748-the-slices-h044.html" TargetMode="External"/><Relationship Id="rId60" Type="http://schemas.openxmlformats.org/officeDocument/2006/relationships/hyperlink" Target="https://www.morpho.si/holds/117-3151-dense-01-h045.html" TargetMode="External"/><Relationship Id="rId65" Type="http://schemas.openxmlformats.org/officeDocument/2006/relationships/hyperlink" Target="https://www.morpho.si/holds/161-7555-dense-01-h045.html" TargetMode="External"/><Relationship Id="rId4" Type="http://schemas.openxmlformats.org/officeDocument/2006/relationships/hyperlink" Target="https://www.morpho.si/holds/169-7667-dense-01-h045.html" TargetMode="External"/><Relationship Id="rId9" Type="http://schemas.openxmlformats.org/officeDocument/2006/relationships/hyperlink" Target="https://www.morpho.si/holds/188-9072-dense-01-h045.html" TargetMode="External"/><Relationship Id="rId13" Type="http://schemas.openxmlformats.org/officeDocument/2006/relationships/hyperlink" Target="https://www.morpho.si/holds/184-9016-dense-01-h045.html" TargetMode="External"/><Relationship Id="rId18" Type="http://schemas.openxmlformats.org/officeDocument/2006/relationships/hyperlink" Target="https://www.morpho.si/footholds/22-2787-h003-spores.html" TargetMode="External"/><Relationship Id="rId39" Type="http://schemas.openxmlformats.org/officeDocument/2006/relationships/hyperlink" Target="https://www.morpho.si/holds/49-2528-cocoons-h028.html" TargetMode="External"/><Relationship Id="rId34" Type="http://schemas.openxmlformats.org/officeDocument/2006/relationships/hyperlink" Target="https://www.morpho.si/holds/41-2420-jumbos-h020.html" TargetMode="External"/><Relationship Id="rId50" Type="http://schemas.openxmlformats.org/officeDocument/2006/relationships/hyperlink" Target="https://www.morpho.si/holds/62-2706-mushroom-h041.html" TargetMode="External"/><Relationship Id="rId55" Type="http://schemas.openxmlformats.org/officeDocument/2006/relationships/hyperlink" Target="https://www.morpho.si/holds/111-2983-dense-01-h045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rpho.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2"/>
  <sheetViews>
    <sheetView tabSelected="1" zoomScaleNormal="100" workbookViewId="0">
      <pane xSplit="5" ySplit="4" topLeftCell="F339" activePane="bottomRight" state="frozen"/>
      <selection pane="topRight" activeCell="F1" sqref="F1"/>
      <selection pane="bottomLeft" activeCell="A5" sqref="A5"/>
      <selection pane="bottomRight" activeCell="F354" sqref="F354"/>
    </sheetView>
  </sheetViews>
  <sheetFormatPr defaultColWidth="9.140625" defaultRowHeight="15" x14ac:dyDescent="0.25"/>
  <cols>
    <col min="1" max="1" width="14.85546875" style="107" customWidth="1"/>
    <col min="2" max="2" width="5" style="107" customWidth="1"/>
    <col min="3" max="3" width="21" style="107" customWidth="1"/>
    <col min="4" max="4" width="14.140625" style="107" customWidth="1"/>
    <col min="5" max="5" width="15.42578125" style="107" customWidth="1"/>
    <col min="6" max="20" width="5.7109375" style="107" customWidth="1"/>
    <col min="21" max="22" width="9.140625" style="107"/>
    <col min="23" max="23" width="10.7109375" style="107" customWidth="1"/>
    <col min="24" max="26" width="10.42578125" style="107" customWidth="1"/>
    <col min="27" max="16384" width="9.140625" style="107"/>
  </cols>
  <sheetData>
    <row r="1" spans="1:26" ht="19.350000000000001" customHeight="1" x14ac:dyDescent="0.25">
      <c r="A1" s="262" t="s">
        <v>258</v>
      </c>
      <c r="B1" s="262"/>
      <c r="C1" s="262"/>
      <c r="D1" s="262"/>
      <c r="E1" s="284" t="s">
        <v>0</v>
      </c>
      <c r="F1" s="285">
        <f>F6*D6+F11*D11+F16*D16+F21*D21+F22+F23+F24+F26*D26+F27+F28+F29+F30+F31+F32*D32+F33+F34+F35+F37*D37+F39+F40+F41+F42+F43+F44*D44+F45+F46+F47+F48+F49+F51*D51+F52+F53+F54+F55+F56+F57*D57+F63*D63+F68*D68+F69*D69+F70*D70+F73*D73+F77+F82*D82+F83+F84+F85+F86+F87+F88*D88+F93*D93+F97*D97+F101*D101+F105*D105+F110*D110+F111+F112+F113+F114+F115+F116*D116+F117+F118+F119+F121*D121+F122+F123+F124+F125+F126+F127+F129*D129+F130+F131+F132+F134*D134+F135+F136+F137+F139*D139+F140+F141+F142+F144+F148+F152+F157*D157+F158+F159+F160+F161+F162+F163*D163+F164+F165+F166+F168*D168+F169+F170+F171+F172+F174*D174+F175+F176+F177+F178+F179+F180*D180+F181+F182+F183+F184+F185+F186*D186+F191*D191+F196*D196+F197+F198+F199+F200+F202*D202+F204+F205+F206+F207+F209*D209+F210+F211+F214*D214+F216+F217+F219*D219+F220+F221+F222+F223+F225*D225+F227+F228+F229+F230+F232*D232+F233+F234+F235+F236+F237+F238*D238+F240+F241+F242+F243+F244+F245*D245+F246*D246+F247*D247+F248*D248+F250*D250+F252*D252+F253*D253+F254*D254+F256*D256+F257+F258+F259+F260+F261+F262+F263*D263+F265+F266+F267+F268+F269+F270+F272*D272+F274+F275+F276+F277+F278+F279*D279+F281+F282+F283+F284+F285+F286*D286+F288+F289+F290+F291+F292+F293+F294*D294+F296+F297+F298+F299+F300+F301+F302*D302+F304+F305+F306+F307+F308*D308+F310+F311+F312+F313+F314*D314+F321*D321+F323+F324+F325+F326+F327+F328+F329*D329+F331+F332+F333+F334+F335+F336+F337*D337+F339+F340+F341+F342+F343+F344*D344+F346+F347+F348+F349+F350+F351*D351+F353+F354+F355+F357*D357+F359+F360+F361</f>
        <v>0</v>
      </c>
      <c r="G1" s="285">
        <f>G6*D6+G11*D11+G16*D16+G21*D21+G22+G23+G24+G26*D26+G27+G28+G29+G30+G31+G32*D32+G33+G34+G35+G37*D37+G39+G40+G41+G42+G43+G44*D44+G45+G46+G47+G48+G49+G51*D51+G52+G53+G54+G55+G56+G57*D57+G63*D63+G68*D68+G69*D69+G70*D70+G73*D73+G77+G82*D82+G83+G84+G85+G86+G87+G88*D88+G93*D93+G97*D97+G101*D101+G105*D105+G110*D110+G111+G112+G113+G114+G115+G116*D116+G117+G118+G119+G121*D121+G122+G123+G124+G125+G126+G127+G129*D129+G130+G131+G132+G134*D134+G135+G136+G137+G139*D139+G140+G141+G142+G144+G148+G152+G157*D157+G158+G159+G160+G161+G162+G163*D163+G164+G165+G166+G168*D168+G169+G170+G171+G172+G174*D174+G175+G176+G177+G178+G179+G180*D180+G181+G182+G183+G184+G185+G186*D186+G191*D191+G196*D196+G197+G198+G199+G200+G202*D202+G204+G205+G206+G207+G209*D209+G210+G211+G214*D214+G216+G217+G219*D219+G220+G221+G222+G223+G225*D225+G227+G228+G229+G230+G232*D232+G233+G234+G235+G236+G237+G238*D238+G240+G241+G242+G243+G244+G245*D245+G246*D246+G247*D247+G248*D248+G250*D250+G252*D252+G253*D253+G254*D254+G256*D256+G257+G258+G259+G260+G261+G262+G263*D263+G265+G266+G267+G268+G269+G270+G272*D272+G274+G275+G276+G277+G278+G279*D279+G281+G282+G283+G284+G285+G286*D286+G288+G289+G290+G291+G292+G293+G294*D294+G296+G297+G298+G299+G300+G301+G302*D302+G304+G305+G306+G307+G308*D308+G310+G311+G312+G313+G314*D314+G321*D321+G323+G324+G325+G326+G327+G328+G329*D329+G331+G332+G333+G334+G335+G336+G337*D337+G339+G340+G341+G342+G343+G344*D344+G346+G347+G348+G349+G350+G351*D351+G353+G354+G355+G357*D357+G359+G360+G361</f>
        <v>0</v>
      </c>
      <c r="H1" s="285">
        <f>H6*D6+H11*D11+H16*D16+H21*D21+H22+H23+H24+H26*D26+H27+H28+H29+H30+H31+H32*D32+H33+H34+H35+H37*D37+H39+H40+H41+H42+H43+H44*D44+H45+H46+H47+H48+H49+H51*D51+H52+H53+H54+H55+H56+H57*D57+H63*D63+H68*D68+H69*D69+H70*D70+H73*D73+H77+H82*D82+H83+H84+H85+H86+H87+H88*D88+H93*D93+H97*D97+H101*D101+H105*D105+H110*D110+H111+H112+H113+H114+H115+H116*D116+H117+H118+H119+H121*D121+H122+H123+H124+H125+H126+H127+H129*D129+H130+H131+H132+H134*D134+H135+H136+H137+H139*D139+H140+H141+H142+H144+H148+H152+H157*D157+H158+H159+H160+H161+H162+H163*D163+H164+H165+H166+H168*D168+H169+H170+H171+H172+H174*D174+H175+H176+H177+H178+H179+H180*D180+H181+H182+H183+H184+H185+H186*D186+H191*D191+H196*D196+H197+H198+H199+H200+H202*D202+H204+H205+H206+H207+H209*D209+H210+H211+H214*D214+H216+H217+H219*D219+H220+H221+H222+H223+H225*D225+H227+H228+H229+H230+H232*D232+H233+H234+H235+H236+H237+H238*D238+H240+H241+H242+H243+H244+H245*D245+H246*D246+H247*D247+H248*D248+H250*D250+H252*D252+H253*D253+H254*D254+H256*D256+H257+H258+H259+H260+H261+H262+H263*D263+H265+H266+H267+H268+H269+H270+H272*D272+H274+H275+H276+H277+H278+H279*D279+H281+H282+H283+H284+H285+H286*D286+H288+H289+H290+H291+H292+H293+H294*D294+H296+H297+H298+H299+H300+H301+H302*D302+H304+H305+H306+H307+H308*D308+H310+H311+H312+H313+H314*D314+H321*D321+H323+H324+H325+H326+H327+H328+H329*D329+H331+H332+H333+H334+H335+H336+H337*D337+H339+H340+H341+H342+H343+H344*D344+H346+H347+H348+H349+H350+H351*D351+H353+H354+H355+H357*D357+H359+H360+H361</f>
        <v>0</v>
      </c>
      <c r="I1" s="285">
        <f>I6*D6+I11*D11+I16*D16+I21*D21+I22+I23+I24+I26*D26+I27+I28+I29+I30+I31+I32*D32+I33+I34+I35+I37*D37+I39+I40+I41+I42+I43+I44*D44+I45+I46+I47+I48+I49+I51*D51+I52+I53+I54+I55+I56+I57*D57+I63*D63+I68*D68+I69*D69+I70*D70+I73*D73+I77+I82*D82+I83+I84+I85+I86+I87+I88*D88+I93*D93+I97*D97+I101*D101+I105*D105+I110*D110+I111+I112+I113+I114+I115+I116*D116+I117+I118+I119+I121*D121+I122+I123+I124+I125+I126+I127+I129*D129+I130+I131+I132+I134*D134+I135+I136+I137+I139*D139+I140+I141+I142+I144+I148+I152+I157*D157+I158+I159+I160+I161+I162+I163*D163+I164+I165+I166+I168*D168+I169+I170+I171+I172+I174*D174+I175+I176+I177+I178+I179+I180*D180+I181+I182+I183+I184+I185+I186*D186+I191*D191+I196*D196+I197+I198+I199+I200+I202*D202+I204+I205+I206+I207+I209*D209+I210+I211+I214*D214+I216+I217+I219*D219+I220+I221+I222+I223+I225*D225+I227+I228+I229+I230+I232*D232+I233+I234+I235+I236+I237+I238*D238+I240+I241+I242+I243+I244+I245*D245+I246*D246+I247*D247+I248*D248+I250*D250+I252*D252+I253*D253+I254*D254+I256*D256+I257+I258+I259+I260+I261+I262+I263*D263+I265+I266+I267+I268+I269+I270+I272*D272+I274+I275+I276+I277+I278+I279*D279+I281+I282+I283+I284+I285+I286*D286+I288+I289+I290+I291+I292+I293+I294*D294+I296+I297+I298+I299+I300+I301+I302*D302+I304+I305+I306+I307+I308*D308+I310+I311+I312+I313+I314*D314+I321*D321+I323+I324+I325+I326+I327+I328+I329*D329+I331+I332+I333+I334+I335+I336+I337*D337+I339+I340+I341+I342+I343+I344*D344+I346+I347+I348+I349+I350+I351*D351+I353+I354+I355+I357*D357+I359+I360+I361</f>
        <v>0</v>
      </c>
      <c r="J1" s="285">
        <f>J6*D6+J11*D11+J16*D16+J21*D21+J22+J23+J24+J26*D26+J27+J28+J29+J30+J31+J32*D32+J33+J34+J35+J37*D37+J39+J40+J41+J42+J43+J44*D44+J45+J46+J47+J48+J49+J51*D51+J52+J53+J54+J55+J56+J57*D57+J63*D63+J68*D68+J69*D69+J70*D70+J73*D73+J77+J82*D82+J83+J84+J85+J86+J87+J88*D88+J93*D93+J97*D97+J101*D101+J105*D105+J110*D110+J111+J112+J113+J114+J115+J116*D116+J117+J118+J119+J121*D121+J122+J123+J124+J125+J126+J127+J129*D129+J130+J131+J132+J134*D134+J135+J136+J137+J139*D139+J140+J141+J142+J144+J148+J152+J157*D157+J158+J159+J160+J161+J162+J163*D163+J164+J165+J166+J168*D168+J169+J170+J171+J172+J174*D174+J175+J176+J177+J178+J179+J180*D180+J181+J182+J183+J184+J185+J186*D186+J191*D191+J196*D196+J197+J198+J199+J200+J202*D202+J204+J205+J206+J207+J208+J209*D209+J210+J211+J214*D214+J216+J217+J219*D219+J220+J221+J222+J223+J225*D225+J227+J228+J229+J230+J232*D232+J233+J234+J235+J236+J237+J238*D238+J240+J241+J242+J243+J244+J245*D245+J246*D246+J247*D247+J248*D248+J250*D250+J252*D252+J253*D253+J254*D254+J256*D256+J257+J258+J259+J260+J261+J262+J263*D263+J265+J266+J267+J268+J269+J270+J272*D272+J274+J275+J276+J277+J278+J279*D279+J281+J282+J283+J284+J285+J286*D286+J288+J289+J290+J291+J292+J293+J294*D294+J296+J297+J298+J299+J300+J301+J302*D302+J304+J305+J306+J307+J308*D308+J310+J311+J312+J313+J314*D314+J321*D321+J323+J324+J325+J326+J327+J328+J329*D329+J331+J332+J333+J334+J335+J336+J337*D337+J339+J340+J341+J342+J343+J344*D344+J346+J347+J348+J349+J350+J351*D351+J353+J354+J355+J357*D357+J359+J360+J361</f>
        <v>0</v>
      </c>
      <c r="K1" s="285">
        <f>K6*D6+K11*D11+K16*D16+K21*D21+K22+K23+K24+K26*D26+K27+K28+K29+K30+K31+K32*D32+K33+K34+K35+K37*D37+K39+K40+K41+K42+K43+K44*D44+K45+K46+K47+K48+K49+K51*D51+K52+K53+K54+K55+K56+K57*D57+K63*D63+K68*D68+K69*K70*D70+K73*D73+K77+K82*D82+K83+K84+K85+K86+K87+K88*D88+K93*D93+K97*D97+K101*D101+K105*D105+K110*D110+K111+K112+K113+K114+K115+K116*D116+K117+K118+K119+K121*D121+K122+K123+K124+K125+K126+K127+K129*D129+K130+K131+K132+K133+K134*D134+K135+K136+K137+K139*D139+K140+K141+K142+K144+K148+K152+K157*D157+K158+K159+K160+K161+K162+K163*D163+K164+K165+K166+K168*D168+K169+K170+K171+K172+K174*D174+K175+K176+K177+K178+K179+K180*D180+K181+K182+K183+K184+K185+K186*D186+K191*D191+K196*D196+K197+K198+K199+K200+K202*D202+K204+K205+K206+K207+K209*D209+K210+K211+K214*D214+K216+K217+K219*D219+K220+K221+K222+K223+K225*D225+K227+K228+K229+K230+K232*D232+K233+K234+K235+K236+K237+K238*D238+K240+K241+K242+K243+K244+K245*D245+K246*D246+K247*D247+K248*D248+K250*D250+K252*D252+K253*D253+K254*D254+K256*D256+K257+K258+K259+K260+K261+K262+K263*D263+K265+K266+K267+K268+K269+K270+K272*D272+K274+K275+K276+K277+K278+K279*D279+K281+K282+K283+K284+K285+K286*D286+K288+K289+K290+K291+K292+K293+K294*D294+K296+K297+K298+K299+K300+K301+K302*D302+K304+K305+K306+K307+K308*D308+K310+K311+K312+K313+K314*D314+K321*D321+K323+K324+K325+K326+K327+K328+K329*D329+K331+K332+K333+K334+K335+K336+K337*D337+K339+K340+K341+K342+K343+K344*D344+K346+K347+K348+K349+K350+K351*D351+K353+K354+K355+K357*D357+K359+K360+K361</f>
        <v>0</v>
      </c>
      <c r="L1" s="285">
        <f>L6*D6+L11*D11+L16*D16+L21*D21+L22+L23+L24+L26*D26+L27+L28+L29+L30+L31+L32*D32+L33+L34+L35+L37*D37+L39+L40+L41+L42+L43+L44*D44+L45+L46+L47+L48+L49+L51*D51+L52+L53+L54+L55+L56+L57*D57+L63*D63+L68*D68+L69*D69+L70*D70+L73*D73+L77*D77+L82*D82+L83+L84+L85+L86+L87+L88*D88+L93*D93+L97*D97+L101*D101+L105*D105+L110*D110+L111+L112+L113+L114+L115+L116*D116+L117+L118+L119+L120+L121*D121+L122+L123+L124+L125+L126+L127+L129*D129+L130+L131+L132+L134*D134+L135+L136+L137+L139*D139+L140+L141+L142+L144+L148+L152+L157*D157+L158+L159+L160+L161+L162+L163*D163+L164+L165+L166+L168*D168+L169+L170+L171+L172+L174*D174+L175+L176+L177+L178+L179+L180*D180+L181+L182+L183+L184+L185+L186*D186+L191*D191+L196*D196+L197+L198+L199+L200+L202*D202+L204+L205+L206+L207+L209*D209+L210+L211+L214*D214+L216+L217+L219*D219+L220+L221+L222+L223+L225*D225+L227+L228+L229+L230+L232*D232+L233+L234+L235+L236+L237+L238*D238+L240+L241+L242+L243+L244+L245*D245+L246*D246+L247*D247+L248*D248+L250*D250+L252*D252+L253*D253+L254*D254+L256*D256+L257+L258+L259+L260+L261+L262+L263*D263+L265+L266+L267+L268+L269+L270+L272*D272+L274+L275+L276+L277+L278+L279*D279+L281+L282+L283+L284+L285+L286*D286+L288+L289+L290+L291+L292+L293+L294*D294+L296+L297+L298+L299+L300+L301+L302*D302+L304+L305+L306+L307+L308*D308+L310+L311+L312+L313+L314*D314+L321*D321+L323+L324+L325+L326+L327+L328+L329*D329+L331+L332+L333+L334+L335+L336+L337*D337+L339+L340+L341+L342+L343+L344*D344+L346+L347+L348+L349+L350+L351*D351+L353+L354+L355+L357*D357+L359+L360+L361</f>
        <v>0</v>
      </c>
      <c r="M1" s="285">
        <f>M6*D6+M11*D11+M16*D16+M21*D21++M22+M23+M24+M26*D26+M27+M28+M29+M30+M31+M32*D32+M33+M34+M35+M37*D37+M39+M40+M41+M42+M43+M44*D44+M45+M46+M47+M48+M49+M51*D51+M52+M53+M54+M55+M56+M57*D57+M63*D63+M68*D68+M69*D69+M70*D70+M73*D73+M77+M82*D82+M83+M84+M85+M86+M87+M88*D88+M93*D93+M97*D97+M101*D101+M105*D105+M110*D110+M111+M112+M113+M114+M115+M116*D116+M117+M118+M119+M121*D121+M122+M123+M124+M125+M126+M127+M129*D129+M130+M131+M132+M134*D134+M135+M136+M137+M139*D139+M140+M141+M142+M144+M148+M152+M157*D157+M158+M159+M160+M161+M162+M163*D163+M164+M165+M166+M167+M168*D168+M169+M170+M171+M172+M173+M174*D174+M175+M176+M177+M178+M179+M180*D180+M181+M182+M183+M184+M185+M186*D186+M191*D191+M196*D196+M197+M198+M199+M200+M202*D202+M204+M205+M206+M207+M209*D209+M210+M211+M214*D214+M216+M217+M219*D219+M220+M221+M222+M223+M225*D225+M227+M228+M229+M230+M232*D232+M233+M234+M235+M236+M237+M238*D238+M240+M241+M242+M243+M244+M245*D245+M246*D246+M247*D247+M248*D248+M250*D250+M252*D252+M253*D253+M254*D254+M256*D256+M257+M258+M259+M260+M261+M262+M263*D263+M265+M266+M267+M268+M269+M270+M272*D272+M274+M275+M276+M277+M278+M279*D279+M281+M282+M283+M284+M285+M286*D286+M288+M289+M290+M291+M292+M293+M294*D294+M296+M297+M298+M299+M300+M301+M302*D302+M304+M305+M306+M307+M308*D308+M310+M311+M312+M313+M314*D314+M321*D321+M323+M324+M325+M326+M327+M328+M329*D329+M331+M332+M333+M334+M335+M336+M337*D337+M339+M340+M341+M342+M343+M344*D344+M346+M347+M348+M349+M350+M351*D351+M353+M354+M355+M357*D357+M359+M360+M361</f>
        <v>0</v>
      </c>
      <c r="N1" s="285">
        <f>N6*D6+N11*D11+N16*D16+N21*D21+N22+N23+N24+N25+N26*D26+N27+N28+N29+N30+N31+N32*D32+N33+N34+N35+N37*D37+N39+N40+N41+N42+N43+N44*D44+N45+N46+N47+N48+N49+N51*D51+N52+N53+N54+N55+N56+N57*D57+N63*D63+N68*D68+N69*D69+N70*D70+N73*D73+N77+N82*D82+N83+N84+N85+N86+N87+N88*D88+N93*D93+N97*D97+N101*D101+N105*D105+N110*D110+N111+N112+N113+N114+N115+N116*D116+N117+N118+N119+N121*D121+N122+N123+N124+N125+N126+N127+N129*D129+N130+N131+N132+N134*D134+N135+N136+N137+N139*D139+N140+N141+N142+N144+N148+N152+N157*D157+N158+N159+N160+N161+N162+N163*D163+N164+N165+N166+N168*D168+N169+N170+N171+N172+N173+N174*D174+N175+N176+N177+N178+N179+N180*D180+N181+N182+N183+N184+N185+N186*D186+N191*D191+N196*D196+N197+N198+N199+N200+N202*D202+N204+N205+N206+N207+N209*D209+N210+N211+N214*D214+N216+N217+N219*D219+N220+N221+N222+N223+N225*D225+N227+N228+N229+N230+N232*D232+N233+N234+N235+N236+N237+N238*D238+N240+N241+N242+N243+N244+N245*D245+N246*D246+N247*D247+N248*D248+N250*D250+N252*D252+N253*D253+N254*D254+N256*D256+N257+N258+N259+N260+N261+N262+N263*D263+N265+N266+N267+N268+N269+N270+N272*D272+N274+N275+N276+N277+N278+N279*D279+N281+N282+N283+N284+N285+N286*D286+N288+N289+N290+N291+N292+N293+N294*D294+N296+N297+N298+N299+N300+N301+N302*D302+N304+N305+N306+N307+N308*D308+N310+N311+N312+N313+N314*D314+N321*D321+N323+N324+N325+N326+N327+N328+N329*D329+N331+N332+N333+N334+N335:O335+N336+N337*D337+N339+N340+N341+N342+N343+N344*D344+N346+N347+N348+N349+N350+N351*D351+N353+N354+N355+N357*D357+N359+N360+N361</f>
        <v>0</v>
      </c>
      <c r="O1" s="285">
        <f>O6*D6+O11*D11+O16*D16+O21*D21+O22+O23+O24+O25+O26*D26+O27+O28+O29+O30+O31+O32*D32+O33+O34+O35+O37*D37+O39+O40+O41+O42+O43+O44*D44+O45+O46+O47+O48+O49+O51*D51+O52+O53+O54+O55+O56+O57*D57+O63*D63+O68*D68+O69*D69+O70*D70+O73*D73+O77+O82*D82+O83+O84+O85+O86+O87+O88*D88+O93*D93+O97*D97+O101*D101+O105*D105+O110*D110+O111+O112+O113+O114+O115+O116*D116+O117+O118+O119+O121*D121+O122+O123+O124+O125+O126+O127+O129*D129+O130+O131+O132+O134*D134+O135+O136+O137+O139*D139+O140+O141+O142+O144+O148+O152+O157*D157+O158+O159+O160+O161+O162+O163*D163+O164+O165+O166+O167+O168*D168+O169+O170+O171+O172+O174*D174+O175+O176+O177+O178+O179+O180*D180+O181+O182+O183+O184+O185+O186*D186+O191*D191+O196*D196+O197+O198+O199+O200+O202*D202+O204+O205+O206+O207+O209*D209+O210+O211+O214*D214+O216+O217+O219*D219+O220+O221+O222+O223+O225*D225+O227+O228+O229+O230+O232*D232+O233+O234+O235+O236+O237+O238*D238+O240+O241+O242+O243+O244+O245*D245+O246*D246+O247*D247+O248*D248+O250*D250+O252*D252+O253*D253+O254*D254+O256*D256+O257+O258+O259+O260+O261+O262+O263*D263+O265+O266+O267+O268+O269+O270+O272*D272+O274+O275+O276+O277+O278+O279*D279+O281+O282+O283+O284+O285+O286*D286+O288*D288+O289+O290+O291+O292+O293+O294*D294+O296+O297+O298+O299+O300+O301+O302*D302+O304+O305+O306+O307+O308*D308+O310+O311+O312+O313+O314*D314+O321*D321+O323+O324+O325+O326+O327+O328+O329*D329+O331+O332+O333+O334+O335+O336+O337*D337+O339+O340+O341+O342+O343+O344*D344+O346+O347+O348+O349+O350+O351*D351+O353+O354+O355+O357*D357+O359+O360+O361</f>
        <v>0</v>
      </c>
      <c r="P1" s="285">
        <f>P6*D6+P11*D11+P16*D16+P21*D21+P22+P23+P24+P26*D26+P27+P28+P29+P30+P31+P32*D32+P33+P34+P35+P37*D37+P39+P40+P41+P42+P43+P44*D44+P45+P46+P47+P48+P49+P51*D51+P52+P53+P54+P55+P56+P57*D57+P63*D63+P68*D68+P69*D69+P70*D70+P73*D73+P77+P82*D82+P83+P84+P85+P86+P87+P88*D88+P93*D93+P97*D97+P101*D101+P105*D105+P110*D110+P111+P112+P113+P114+P115+P116*D116+P117+P118+P119+P120+P121*D121+P122+P123+P124+P125+P126+P127+P129*D129+P130+P131+P132+P134*D134+P135+P136+P137+P139*D139+P140+P141+P142+P144+P148+P152+P157*D157+P158+P159+P160+P161+P162+P163*D163+P164+P165+P166+P168*D168+P169+P170+P171+P172+P173+P174*D174+P175+P176+P177+P178+P179+P180*D180+P181+P182+P183+P184+P185+P186*D186+P191*D191+P196*D196+P197+P198+P199+P200+P201+P202*D202+P204+P205+P206+P207+P208+P209*D209+P210+P211+P214*D214+P216+P217+P219*D219+P220+P221+P222+P223+P225*D225+P227+P228+P229+P230+P232*D232+P233+P234+P235+P236+P237+P238*D238+P240+P241+P242+P243+P244+P245*D245+P246*D246+P247*D247+P248*D248+P250*D250+P252*D252+P253*D253+P254*D254+P256*D256+P257+P258+P259+P260+P261+P262+P263*D263+P265+P266+P267+P268+P269+P270+P272*D272+P274+P275+P276+P277+P278+P279*D279+P281+P282+P283+P284+P285+P286*D286+P288+P289+P290+P291+P292+P293+P294*D294+P296+P297+P298+P299+P300+P301+P302*D302+P304+P305+P306+P307+P308*D308+P310+P311+P312+P313+P314*D314+P321*D321+P323+P324+P325+P326+P327+P328+P329*D329+P331+P332+P333+P334+P335+P336+P337*D337+P339+P340+P341+P342+P343+P344*D344+P346+P347+P348+P349+P350+P351*D351+P353+P354+P355+P357*D357+P359+P360+P361</f>
        <v>0</v>
      </c>
      <c r="Q1" s="285">
        <f>Q6*D6+Q11*D11+Q16*D16+Q21*D21+Q22+Q23+Q24+Q26*D26+Q27+Q28+Q29+Q30+Q31+Q32*D32+Q33+Q34+Q35+Q37*D37+Q39+Q40+Q41+Q42+Q43+Q44*D44+Q45+Q46+Q47+Q48+Q49+Q51*D51+Q52+Q53+Q54+Q55+Q56+Q57*D57+Q63*D63+Q68*D68+Q69*D69+Q70*D70+Q73*D73+Q77+Q82*D82+Q83+Q84+Q85+Q86+Q87+Q88*D88+Q93*D93+Q97*D97+Q101*D101+Q105*D105+Q110*D110+Q111+Q112+Q113+Q114+Q115+Q116*D116+Q117+Q118+Q119+Q121*D121+Q122+Q123+Q124+Q125+Q126+Q127+Q129*D129+Q130+Q131+Q132+Q134*D134+Q135+Q136+Q137+Q139*D139+Q140+Q141+Q142+Q144+Q148+Q152+Q157*D157+Q158+Q159+Q160+Q161+Q162+Q163*D163+Q164+Q165+Q166+Q167+Q168*D168+Q169+Q170+Q171+Q172+Q173+Q174*D174+Q175+Q176+Q177+Q178+Q179+Q180*D180+Q181+Q182+Q183+Q184+Q185+Q186*D186+Q191*D191+Q196*D196+Q197+Q198+Q199+Q200+Q202*D202+Q204+Q205+Q206+Q207+Q209*D209+Q210+Q211+Q214*D214+Q216+Q217+Q219*D219+Q220+Q221+Q222+Q223+Q225*D225+Q227+Q228+Q229+Q230+Q232*D232+Q233+Q234+Q235+Q236+Q237+Q238*D238+Q240+Q241+Q242+Q243+Q244+Q245*D245+Q246*D246+Q247*D247+Q248*D248+Q250*D250+Q252*D252+Q253*D253+Q254*D254+Q256*D256+Q257+Q258+Q259+Q260+Q261+Q262+Q263*D263+Q265+Q266+Q267+Q268+Q269+Q270+Q272*D272+Q274+Q275+Q276+Q277+Q278+Q279*D279+Q281+Q282+Q283+Q284+Q285+Q286*D286+Q288+Q289+Q290+Q291+Q292+Q293+Q294*D294+Q296+Q297+Q298+Q299+Q300+Q301+Q302*D302+Q304+Q305+Q306+Q307+Q308*D308+Q310+Q311+Q312+Q313+Q314*D314+Q321*D321+Q323+Q324+Q325+Q326+Q327+Q328+Q329*D329+Q331+Q332+Q333+Q334+Q335+Q336+Q337*D337+Q339+Q340+Q341+Q342+Q343+Q344*D344+Q346+Q347+Q348+Q349+Q350+Q351*D351+Q353+Q354+Q355+Q357*D357+Q359+Q360+Q361</f>
        <v>0</v>
      </c>
      <c r="R1" s="285">
        <f>R6*D6+R11*D11+R16*D16+R21*D21+R22+R23+R24+R25+R26*D26+R27+R28+R29+R30+R31+R32*D32+R33+R34+R35+R36+R37*D37+R39+R40+R41+R42+R43+R44*D44+R45+R46+R47+R48+R49+R51*D51+R52+R53+R54+R55+R56+R57*D57+R63*D63+R68*D68+R69*D69+R70*D70+R73*D73+R77+R82*D82+R83+R84+R85+R86+R87+R88*D88+R93*D93+R97*D97+R101*D101+R105*D105+R110*D110+R111+R112+R113+R114+R115+R116*D116+R117+R118+R119+R120+R121*D121+R122+R123+R124+R125+R126+R127+R129*D129+R130+R131+R132+R134*D134+R135+R136+R137+R139*D139+R140+R141+R142+R144+R148+R152+R157*D157+R158+R159+R160+R161+R162+R163*D163+R164+R165+R166+R168*D168+R169+R170+R171+R172+R174*D174+R175+R176+R177+R178+R179+R180*D180+R181+R182+R183+R184+R185+R186*D186+R191*D191+R196*D196+R197+R198+R199+R200+R202*D202+R204+R205+R206+R207+R209*D209+R210+R211+R214*D214+R216+R217+R219*D219+R220+R221+R222+R223+R225*D225+R227+R228+R229+R230+R232*D232+R233+R234+R235+R236+R237+R238*D238+R240+R241+R242+R243+R244+R245*D245+R246*D246+R247*D247+R248*D248+R250*D250+R252*D252+R253*D253+R254*D254+R256*D256+R257+R258+R259+R260+R261+R262+R263*D263+R265+R266+R267+R268+R269+R270+R272*D272+R274+R275+R276+R277+R278+R279*D279+R281+R282+R283+R284+R285+R286*D286+R288+R289+R290+R291+R292+R293+R294*D294+R296+R297+R298+R299+R300+R301+R302*D302+R304+R305+R306+R307+R308*D308+R310+R311+R312+R313+R314*D314+R321*D321+R323+R324+R325+R326+R327+R328+R329*D329+R331+R332+R333+R334+R335+R336+R337*D337+R339+R340+R341+R342+R343+R344*D344+R346+R347+R348+R349+R350+R351*D351+R353+R354+R355+R357*D357+R359+R360+R361</f>
        <v>0</v>
      </c>
      <c r="S1" s="285">
        <f>S6*D6+S11*D11+S16*D16+S21*D21+S22+S23+S24+S26*D26+S27+S28+S29+S30+S31+S32*D32+S33+S34+S35+S37*D37+S39+S40+S41+S42+S43+S44*D44+S45+S46+S47+S48+S49+S51*D51+S52+S53+S54+S55+S56+S57*D57+S63*D63+S68*D68+S69*D69+S70*D70+S73*D73+S77+S82*D82+S83+S84+S85+S86+S87+S88*D88+S93*D93+S97*D97+S101*D101+S105*D105+S110*D110+S111+S112+S113+S114+S115+S116*D116+S117+S118+S119+S120+S121*D121+S122+S123+S124+S125+S126+S127+S129*D129+S130+S131+S132+S134*D134+S135+S136+S137+S139*D139+S140+S141+S142+S144+S148+S152+S157*D157+S158+S159+S160+S161+S162+S163*D163+S164+S165+S166+S168*D168+S169+S170+S171+S172+S174*D174+S175+S176+S177+S178+S179+S180*D180+S181+S182+S183+S184+S185+S186*D186+S191*D191+S196*D196+S197+S198+S199+S200+S202*D202+S204+S205+S206+S207+S209*D209+S210+S211+S214*D214+S216+S217+S219*D219+S220+S221+S222+S223+S225*D225+S227+S228+S229+S230+S232*D232+S233+S234+S235+S236+S237+S238*D238+S240+S241+S242+S243+S244+S245*D245+S246*D246+S247*D247+S248*D248+S250*D250+S252*D252+S253*D253+S254*D254+S256*D256+S257+S258+S259+S260+S261+S262+S263*D263+S265+S266+S267+S268+S269+S270+S272*D272+S274+S275+S276+S277+S278+S279*D279+S281+S282+S283+S284+S285+S286*D286+S288+S289+S290+S291+S292+S293+S294*D294+S296+S297+S298+S299+S300+S301+S302*D302+S304+S305+S306+S307+S308*D308+S310+S311+S312+S313+S314*D314+S321*D321+S323+S324+S325+S326+S327+S328+S329*D329+S331+S332+S333+S334+S335+S336+S337*D337+S339+S340+S341+S342+S343+S344*D344+S346+S347+S348+S349+S350+S351*D351+S353+S354+S355+S357*D357+S359+S360+S361</f>
        <v>0</v>
      </c>
      <c r="T1" s="285">
        <f>T6*D6+T11*D11+T16*D16+T21*D21+T22+T23+T24+T26*D26+T27+T28+T29+T30+T31+T32*D32+T33+T34+T35+T37*D37+T39+T40+T41+T42+T43+T44*D44+T45+T46+T47+T48+T49+T51*D51+T52+T53+T54+T55+T56+T57*D57+T63*D63+T68*D68+T69*D69+T70*D70+T73*D73+T77+T82*D82+T83+T84+T85+T86+T87+T88*D88+T93*D93+T97*D97+T101*D101+T105*D105+T110*D110+T111+T112+T113+T114+T115+T116*D116+T117+T118+T119+T120+T121*D121+T122+T123+T124+T125+T126+T127+T129*D129+T130+T131+T132+T134*D134+T135+T136+T137+T139*D139+T140+T141+T142+T144*D144+T148+T152+T157*D157+T158+T159+T160+T161+T162+T163*D163+T164+T165+T166+T168*D168+T169+T170+T171+T172+T174*D174+T175+T176+T177+T178+T179+T180*D180+T181+T182+T183+T184+T185+T186*D186+T191*D191+T196*D196+T197+T198+T199+T200+T201+T202*D202+T204+T205+T206+T207+T208+T209*D209+T210+T211+T214*D214+T216+T217+T219*D219+T220+T221+T222+T223+T225*D225+T227+T228+T229+T230+T232*D232+T233+T234+T235+T236+T237+T238*D238+T240+T241+T242+T243+T244+T245*D245+T246*D246+T247*D247+T248*D248+T250*D250+T252*D252+T253*D253+T254*D254+T256*D256+T257+T258+T259+T260+T261+T262+T263*D263+T265+T266+T267+T268+T269+T270+T272*D272+T274+T275+T276+T277+T278+T279*D279+T281+T282+T283+T284+T285+T286*D286+T288+T289+T290+T291+T292+T293+T294*D294+T296+T297+T298+T299+T300+T301+T302*D302+T304+T305+T306+T307+T308*D308+T310+T311+T312+T313+T314*D314+T321*D321+T323+T324+T325+T326+T327+T328+T329*D329+T331+T332+T333+T334+T335+T336+T337*D337+T339+T340+T341+T342+T343+T344*D344+T346+T347+T348+T349+T350+T351*D351+T353+T354+T355+T356+T357*D357+T359+T360+T361</f>
        <v>0</v>
      </c>
      <c r="U1" s="709" t="s">
        <v>1</v>
      </c>
      <c r="V1" s="710"/>
      <c r="W1" s="711"/>
      <c r="X1" s="709">
        <f>SUM(V6:V361)</f>
        <v>0</v>
      </c>
      <c r="Y1" s="711"/>
      <c r="Z1" s="286"/>
    </row>
    <row r="2" spans="1:26" ht="19.350000000000001" customHeight="1" x14ac:dyDescent="0.3">
      <c r="A2" s="263"/>
      <c r="B2" s="263"/>
      <c r="C2" s="263"/>
      <c r="D2" s="262"/>
      <c r="E2" s="287"/>
      <c r="F2" s="678" t="s">
        <v>56</v>
      </c>
      <c r="G2" s="681" t="s">
        <v>74</v>
      </c>
      <c r="H2" s="684" t="s">
        <v>75</v>
      </c>
      <c r="I2" s="675" t="s">
        <v>76</v>
      </c>
      <c r="J2" s="687" t="s">
        <v>77</v>
      </c>
      <c r="K2" s="690" t="s">
        <v>78</v>
      </c>
      <c r="L2" s="693" t="s">
        <v>196</v>
      </c>
      <c r="M2" s="696" t="s">
        <v>140</v>
      </c>
      <c r="N2" s="660" t="s">
        <v>97</v>
      </c>
      <c r="O2" s="663" t="s">
        <v>2</v>
      </c>
      <c r="P2" s="666" t="s">
        <v>3</v>
      </c>
      <c r="Q2" s="669" t="s">
        <v>4</v>
      </c>
      <c r="R2" s="672" t="s">
        <v>5</v>
      </c>
      <c r="S2" s="675" t="s">
        <v>6</v>
      </c>
      <c r="T2" s="706" t="s">
        <v>7</v>
      </c>
      <c r="U2" s="709" t="s">
        <v>8</v>
      </c>
      <c r="V2" s="710"/>
      <c r="W2" s="711"/>
      <c r="X2" s="699">
        <f>SUM(U6:U351)</f>
        <v>0</v>
      </c>
      <c r="Y2" s="700"/>
      <c r="Z2" s="286"/>
    </row>
    <row r="3" spans="1:26" ht="27" customHeight="1" x14ac:dyDescent="0.3">
      <c r="A3" s="286"/>
      <c r="B3" s="286"/>
      <c r="C3" s="286"/>
      <c r="D3" s="266"/>
      <c r="E3" s="287"/>
      <c r="F3" s="679"/>
      <c r="G3" s="682"/>
      <c r="H3" s="685"/>
      <c r="I3" s="676"/>
      <c r="J3" s="688"/>
      <c r="K3" s="691"/>
      <c r="L3" s="694"/>
      <c r="M3" s="697"/>
      <c r="N3" s="661"/>
      <c r="O3" s="664"/>
      <c r="P3" s="667"/>
      <c r="Q3" s="670"/>
      <c r="R3" s="673"/>
      <c r="S3" s="676"/>
      <c r="T3" s="707"/>
      <c r="U3" s="701" t="s">
        <v>39</v>
      </c>
      <c r="V3" s="702"/>
      <c r="W3" s="703"/>
      <c r="X3" s="704">
        <f>SUM(W6:W362)</f>
        <v>0</v>
      </c>
      <c r="Y3" s="705"/>
      <c r="Z3" s="286"/>
    </row>
    <row r="4" spans="1:26" ht="55.35" customHeight="1" x14ac:dyDescent="0.3">
      <c r="A4" s="288"/>
      <c r="B4" s="289"/>
      <c r="C4" s="290" t="s">
        <v>9</v>
      </c>
      <c r="D4" s="370" t="s">
        <v>10</v>
      </c>
      <c r="E4" s="371" t="s">
        <v>58</v>
      </c>
      <c r="F4" s="680"/>
      <c r="G4" s="683"/>
      <c r="H4" s="686"/>
      <c r="I4" s="677"/>
      <c r="J4" s="689"/>
      <c r="K4" s="692"/>
      <c r="L4" s="695"/>
      <c r="M4" s="698"/>
      <c r="N4" s="662"/>
      <c r="O4" s="665"/>
      <c r="P4" s="668"/>
      <c r="Q4" s="671"/>
      <c r="R4" s="674"/>
      <c r="S4" s="677"/>
      <c r="T4" s="708"/>
      <c r="U4" s="291" t="s">
        <v>11</v>
      </c>
      <c r="V4" s="291" t="s">
        <v>12</v>
      </c>
      <c r="W4" s="292" t="s">
        <v>57</v>
      </c>
      <c r="X4" s="286"/>
      <c r="Y4" s="286"/>
      <c r="Z4" s="286"/>
    </row>
    <row r="5" spans="1:26" ht="14.25" customHeight="1" x14ac:dyDescent="0.25">
      <c r="A5" s="657" t="s">
        <v>13</v>
      </c>
      <c r="B5" s="658"/>
      <c r="C5" s="659"/>
      <c r="D5" s="372"/>
      <c r="E5" s="373"/>
      <c r="F5" s="207"/>
      <c r="G5" s="207"/>
      <c r="H5" s="208"/>
      <c r="I5" s="208"/>
      <c r="J5" s="209"/>
      <c r="K5" s="207"/>
      <c r="L5" s="207"/>
      <c r="M5" s="209"/>
      <c r="N5" s="207"/>
      <c r="O5" s="210"/>
      <c r="P5" s="208"/>
      <c r="Q5" s="208"/>
      <c r="R5" s="208"/>
      <c r="S5" s="208"/>
      <c r="T5" s="210"/>
      <c r="U5" s="215"/>
      <c r="V5" s="215"/>
      <c r="W5" s="216"/>
    </row>
    <row r="6" spans="1:26" ht="18.75" x14ac:dyDescent="0.3">
      <c r="A6" s="293"/>
      <c r="B6" s="294"/>
      <c r="C6" s="636" t="s">
        <v>144</v>
      </c>
      <c r="D6" s="597">
        <v>5</v>
      </c>
      <c r="E6" s="600">
        <v>260</v>
      </c>
      <c r="F6" s="603"/>
      <c r="G6" s="604"/>
      <c r="H6" s="596"/>
      <c r="I6" s="607"/>
      <c r="J6" s="610"/>
      <c r="K6" s="613"/>
      <c r="L6" s="596"/>
      <c r="M6" s="604"/>
      <c r="N6" s="603"/>
      <c r="O6" s="616"/>
      <c r="P6" s="617"/>
      <c r="Q6" s="618"/>
      <c r="R6" s="619"/>
      <c r="S6" s="620"/>
      <c r="T6" s="596"/>
      <c r="U6" s="568">
        <f>SUM(F6:T10)</f>
        <v>0</v>
      </c>
      <c r="V6" s="568">
        <f>U6*D6</f>
        <v>0</v>
      </c>
      <c r="W6" s="570">
        <f>U6*E6</f>
        <v>0</v>
      </c>
    </row>
    <row r="7" spans="1:26" ht="18.75" x14ac:dyDescent="0.3">
      <c r="A7" s="266"/>
      <c r="B7" s="267"/>
      <c r="C7" s="634"/>
      <c r="D7" s="598"/>
      <c r="E7" s="601"/>
      <c r="F7" s="584"/>
      <c r="G7" s="605"/>
      <c r="H7" s="582"/>
      <c r="I7" s="608"/>
      <c r="J7" s="611"/>
      <c r="K7" s="614"/>
      <c r="L7" s="582"/>
      <c r="M7" s="605"/>
      <c r="N7" s="584"/>
      <c r="O7" s="586"/>
      <c r="P7" s="588"/>
      <c r="Q7" s="590"/>
      <c r="R7" s="592"/>
      <c r="S7" s="594"/>
      <c r="T7" s="582"/>
      <c r="U7" s="568"/>
      <c r="V7" s="568"/>
      <c r="W7" s="570"/>
    </row>
    <row r="8" spans="1:26" ht="18.75" x14ac:dyDescent="0.3">
      <c r="A8" s="266"/>
      <c r="B8" s="267"/>
      <c r="C8" s="634"/>
      <c r="D8" s="598"/>
      <c r="E8" s="601"/>
      <c r="F8" s="584"/>
      <c r="G8" s="605"/>
      <c r="H8" s="582"/>
      <c r="I8" s="608"/>
      <c r="J8" s="611"/>
      <c r="K8" s="614"/>
      <c r="L8" s="582"/>
      <c r="M8" s="605"/>
      <c r="N8" s="584"/>
      <c r="O8" s="586"/>
      <c r="P8" s="588"/>
      <c r="Q8" s="590"/>
      <c r="R8" s="592"/>
      <c r="S8" s="594"/>
      <c r="T8" s="582"/>
      <c r="U8" s="568"/>
      <c r="V8" s="568"/>
      <c r="W8" s="570"/>
    </row>
    <row r="9" spans="1:26" ht="18.75" x14ac:dyDescent="0.3">
      <c r="A9" s="266"/>
      <c r="B9" s="267"/>
      <c r="C9" s="634"/>
      <c r="D9" s="598"/>
      <c r="E9" s="601"/>
      <c r="F9" s="584"/>
      <c r="G9" s="605"/>
      <c r="H9" s="582"/>
      <c r="I9" s="608"/>
      <c r="J9" s="611"/>
      <c r="K9" s="614"/>
      <c r="L9" s="582"/>
      <c r="M9" s="605"/>
      <c r="N9" s="584"/>
      <c r="O9" s="586"/>
      <c r="P9" s="588"/>
      <c r="Q9" s="590"/>
      <c r="R9" s="592"/>
      <c r="S9" s="594"/>
      <c r="T9" s="582"/>
      <c r="U9" s="568"/>
      <c r="V9" s="568"/>
      <c r="W9" s="570"/>
    </row>
    <row r="10" spans="1:26" ht="19.5" thickBot="1" x14ac:dyDescent="0.35">
      <c r="A10" s="268"/>
      <c r="B10" s="269"/>
      <c r="C10" s="635"/>
      <c r="D10" s="599"/>
      <c r="E10" s="602"/>
      <c r="F10" s="585"/>
      <c r="G10" s="606"/>
      <c r="H10" s="583"/>
      <c r="I10" s="609"/>
      <c r="J10" s="612"/>
      <c r="K10" s="615"/>
      <c r="L10" s="583"/>
      <c r="M10" s="606"/>
      <c r="N10" s="585"/>
      <c r="O10" s="587"/>
      <c r="P10" s="589"/>
      <c r="Q10" s="591"/>
      <c r="R10" s="593"/>
      <c r="S10" s="595"/>
      <c r="T10" s="583"/>
      <c r="U10" s="569"/>
      <c r="V10" s="569"/>
      <c r="W10" s="571"/>
    </row>
    <row r="11" spans="1:26" ht="18" customHeight="1" x14ac:dyDescent="0.3">
      <c r="A11" s="264"/>
      <c r="B11" s="265"/>
      <c r="C11" s="634" t="s">
        <v>145</v>
      </c>
      <c r="D11" s="598">
        <v>5</v>
      </c>
      <c r="E11" s="601">
        <v>370</v>
      </c>
      <c r="F11" s="584"/>
      <c r="G11" s="605"/>
      <c r="H11" s="582"/>
      <c r="I11" s="608"/>
      <c r="J11" s="611"/>
      <c r="K11" s="614"/>
      <c r="L11" s="582"/>
      <c r="M11" s="605"/>
      <c r="N11" s="584"/>
      <c r="O11" s="586"/>
      <c r="P11" s="588"/>
      <c r="Q11" s="590"/>
      <c r="R11" s="592"/>
      <c r="S11" s="594"/>
      <c r="T11" s="582"/>
      <c r="U11" s="568">
        <f>SUM(F11:T15)</f>
        <v>0</v>
      </c>
      <c r="V11" s="568">
        <f>U11*D11</f>
        <v>0</v>
      </c>
      <c r="W11" s="570">
        <f>U11*E11</f>
        <v>0</v>
      </c>
    </row>
    <row r="12" spans="1:26" ht="18" customHeight="1" x14ac:dyDescent="0.3">
      <c r="A12" s="266"/>
      <c r="B12" s="267"/>
      <c r="C12" s="634"/>
      <c r="D12" s="598"/>
      <c r="E12" s="601"/>
      <c r="F12" s="584"/>
      <c r="G12" s="605"/>
      <c r="H12" s="582"/>
      <c r="I12" s="608"/>
      <c r="J12" s="611"/>
      <c r="K12" s="614"/>
      <c r="L12" s="582"/>
      <c r="M12" s="605"/>
      <c r="N12" s="584"/>
      <c r="O12" s="586"/>
      <c r="P12" s="588"/>
      <c r="Q12" s="590"/>
      <c r="R12" s="592"/>
      <c r="S12" s="594"/>
      <c r="T12" s="582"/>
      <c r="U12" s="568"/>
      <c r="V12" s="568"/>
      <c r="W12" s="570"/>
    </row>
    <row r="13" spans="1:26" ht="18" customHeight="1" x14ac:dyDescent="0.3">
      <c r="A13" s="266"/>
      <c r="B13" s="267"/>
      <c r="C13" s="634"/>
      <c r="D13" s="598"/>
      <c r="E13" s="601"/>
      <c r="F13" s="584"/>
      <c r="G13" s="605"/>
      <c r="H13" s="582"/>
      <c r="I13" s="608"/>
      <c r="J13" s="611"/>
      <c r="K13" s="614"/>
      <c r="L13" s="582"/>
      <c r="M13" s="605"/>
      <c r="N13" s="584"/>
      <c r="O13" s="586"/>
      <c r="P13" s="588"/>
      <c r="Q13" s="590"/>
      <c r="R13" s="592"/>
      <c r="S13" s="594"/>
      <c r="T13" s="582"/>
      <c r="U13" s="568"/>
      <c r="V13" s="568"/>
      <c r="W13" s="570"/>
    </row>
    <row r="14" spans="1:26" ht="18" customHeight="1" x14ac:dyDescent="0.3">
      <c r="A14" s="266"/>
      <c r="B14" s="267"/>
      <c r="C14" s="634"/>
      <c r="D14" s="598"/>
      <c r="E14" s="601"/>
      <c r="F14" s="584"/>
      <c r="G14" s="605"/>
      <c r="H14" s="582"/>
      <c r="I14" s="608"/>
      <c r="J14" s="611"/>
      <c r="K14" s="614"/>
      <c r="L14" s="582"/>
      <c r="M14" s="605"/>
      <c r="N14" s="584"/>
      <c r="O14" s="586"/>
      <c r="P14" s="588"/>
      <c r="Q14" s="590"/>
      <c r="R14" s="592"/>
      <c r="S14" s="594"/>
      <c r="T14" s="582"/>
      <c r="U14" s="568"/>
      <c r="V14" s="568"/>
      <c r="W14" s="570"/>
    </row>
    <row r="15" spans="1:26" ht="18" customHeight="1" thickBot="1" x14ac:dyDescent="0.35">
      <c r="A15" s="268"/>
      <c r="B15" s="269"/>
      <c r="C15" s="635"/>
      <c r="D15" s="599"/>
      <c r="E15" s="602"/>
      <c r="F15" s="585"/>
      <c r="G15" s="606"/>
      <c r="H15" s="583"/>
      <c r="I15" s="609"/>
      <c r="J15" s="612"/>
      <c r="K15" s="615"/>
      <c r="L15" s="583"/>
      <c r="M15" s="606"/>
      <c r="N15" s="585"/>
      <c r="O15" s="587"/>
      <c r="P15" s="589"/>
      <c r="Q15" s="591"/>
      <c r="R15" s="593"/>
      <c r="S15" s="595"/>
      <c r="T15" s="583"/>
      <c r="U15" s="569"/>
      <c r="V15" s="569"/>
      <c r="W15" s="571"/>
    </row>
    <row r="16" spans="1:26" ht="18" customHeight="1" x14ac:dyDescent="0.3">
      <c r="A16" s="264"/>
      <c r="B16" s="265"/>
      <c r="C16" s="634" t="s">
        <v>146</v>
      </c>
      <c r="D16" s="598">
        <v>4</v>
      </c>
      <c r="E16" s="601">
        <v>340</v>
      </c>
      <c r="F16" s="584"/>
      <c r="G16" s="605"/>
      <c r="H16" s="582"/>
      <c r="I16" s="608"/>
      <c r="J16" s="611"/>
      <c r="K16" s="614"/>
      <c r="L16" s="582"/>
      <c r="M16" s="605"/>
      <c r="N16" s="584"/>
      <c r="O16" s="586"/>
      <c r="P16" s="588"/>
      <c r="Q16" s="590"/>
      <c r="R16" s="592"/>
      <c r="S16" s="594"/>
      <c r="T16" s="582"/>
      <c r="U16" s="568">
        <f>SUM(F16:T20)</f>
        <v>0</v>
      </c>
      <c r="V16" s="568">
        <f>U16*D16</f>
        <v>0</v>
      </c>
      <c r="W16" s="570">
        <f>U16*E16</f>
        <v>0</v>
      </c>
    </row>
    <row r="17" spans="1:23" ht="18" customHeight="1" x14ac:dyDescent="0.3">
      <c r="A17" s="266"/>
      <c r="B17" s="267"/>
      <c r="C17" s="634"/>
      <c r="D17" s="598"/>
      <c r="E17" s="601"/>
      <c r="F17" s="584"/>
      <c r="G17" s="605"/>
      <c r="H17" s="582"/>
      <c r="I17" s="608"/>
      <c r="J17" s="611"/>
      <c r="K17" s="614"/>
      <c r="L17" s="582"/>
      <c r="M17" s="605"/>
      <c r="N17" s="584"/>
      <c r="O17" s="586"/>
      <c r="P17" s="588"/>
      <c r="Q17" s="590"/>
      <c r="R17" s="592"/>
      <c r="S17" s="594"/>
      <c r="T17" s="582"/>
      <c r="U17" s="568"/>
      <c r="V17" s="568"/>
      <c r="W17" s="570"/>
    </row>
    <row r="18" spans="1:23" ht="18" customHeight="1" x14ac:dyDescent="0.3">
      <c r="A18" s="266"/>
      <c r="B18" s="267"/>
      <c r="C18" s="634"/>
      <c r="D18" s="598"/>
      <c r="E18" s="601"/>
      <c r="F18" s="584"/>
      <c r="G18" s="605"/>
      <c r="H18" s="582"/>
      <c r="I18" s="608"/>
      <c r="J18" s="611"/>
      <c r="K18" s="614"/>
      <c r="L18" s="582"/>
      <c r="M18" s="605"/>
      <c r="N18" s="584"/>
      <c r="O18" s="586"/>
      <c r="P18" s="588"/>
      <c r="Q18" s="590"/>
      <c r="R18" s="592"/>
      <c r="S18" s="594"/>
      <c r="T18" s="582"/>
      <c r="U18" s="568"/>
      <c r="V18" s="568"/>
      <c r="W18" s="570"/>
    </row>
    <row r="19" spans="1:23" ht="18" customHeight="1" x14ac:dyDescent="0.3">
      <c r="A19" s="266"/>
      <c r="B19" s="267"/>
      <c r="C19" s="634"/>
      <c r="D19" s="598"/>
      <c r="E19" s="601"/>
      <c r="F19" s="584"/>
      <c r="G19" s="605"/>
      <c r="H19" s="582"/>
      <c r="I19" s="608"/>
      <c r="J19" s="611"/>
      <c r="K19" s="614"/>
      <c r="L19" s="582"/>
      <c r="M19" s="605"/>
      <c r="N19" s="584"/>
      <c r="O19" s="586"/>
      <c r="P19" s="588"/>
      <c r="Q19" s="590"/>
      <c r="R19" s="592"/>
      <c r="S19" s="594"/>
      <c r="T19" s="582"/>
      <c r="U19" s="568"/>
      <c r="V19" s="568"/>
      <c r="W19" s="570"/>
    </row>
    <row r="20" spans="1:23" ht="18" customHeight="1" thickBot="1" x14ac:dyDescent="0.35">
      <c r="A20" s="268"/>
      <c r="B20" s="269"/>
      <c r="C20" s="635"/>
      <c r="D20" s="599"/>
      <c r="E20" s="602"/>
      <c r="F20" s="585"/>
      <c r="G20" s="606"/>
      <c r="H20" s="583"/>
      <c r="I20" s="609"/>
      <c r="J20" s="612"/>
      <c r="K20" s="615"/>
      <c r="L20" s="583"/>
      <c r="M20" s="606"/>
      <c r="N20" s="585"/>
      <c r="O20" s="587"/>
      <c r="P20" s="589"/>
      <c r="Q20" s="591"/>
      <c r="R20" s="593"/>
      <c r="S20" s="595"/>
      <c r="T20" s="583"/>
      <c r="U20" s="569"/>
      <c r="V20" s="569"/>
      <c r="W20" s="571"/>
    </row>
    <row r="21" spans="1:23" ht="22.35" customHeight="1" x14ac:dyDescent="0.3">
      <c r="A21" s="374"/>
      <c r="B21" s="375"/>
      <c r="C21" s="428" t="s">
        <v>147</v>
      </c>
      <c r="D21" s="376">
        <v>3</v>
      </c>
      <c r="E21" s="377">
        <v>350</v>
      </c>
      <c r="F21" s="112"/>
      <c r="G21" s="108"/>
      <c r="H21" s="109"/>
      <c r="I21" s="110"/>
      <c r="J21" s="195"/>
      <c r="K21" s="111"/>
      <c r="L21" s="109"/>
      <c r="M21" s="108"/>
      <c r="N21" s="112"/>
      <c r="O21" s="113"/>
      <c r="P21" s="114"/>
      <c r="Q21" s="115"/>
      <c r="R21" s="116"/>
      <c r="S21" s="117"/>
      <c r="T21" s="109"/>
      <c r="U21" s="479">
        <f>SUM(F21:T21)</f>
        <v>0</v>
      </c>
      <c r="V21" s="217">
        <f>U21*D21</f>
        <v>0</v>
      </c>
      <c r="W21" s="218">
        <f>U21*E21</f>
        <v>0</v>
      </c>
    </row>
    <row r="22" spans="1:23" ht="18.75" x14ac:dyDescent="0.3">
      <c r="A22" s="264"/>
      <c r="B22" s="265"/>
      <c r="C22" s="270" t="s">
        <v>14</v>
      </c>
      <c r="D22" s="270">
        <v>1</v>
      </c>
      <c r="E22" s="295">
        <v>140</v>
      </c>
      <c r="F22" s="118"/>
      <c r="G22" s="119"/>
      <c r="H22" s="120"/>
      <c r="I22" s="121"/>
      <c r="J22" s="196"/>
      <c r="K22" s="122"/>
      <c r="L22" s="120"/>
      <c r="M22" s="119"/>
      <c r="N22" s="118"/>
      <c r="O22" s="123"/>
      <c r="P22" s="124"/>
      <c r="Q22" s="125"/>
      <c r="R22" s="126"/>
      <c r="S22" s="127"/>
      <c r="T22" s="120"/>
      <c r="U22" s="219"/>
      <c r="V22" s="220">
        <f>SUM(F22:T22)</f>
        <v>0</v>
      </c>
      <c r="W22" s="221">
        <f>V22*E22</f>
        <v>0</v>
      </c>
    </row>
    <row r="23" spans="1:23" ht="18.75" x14ac:dyDescent="0.3">
      <c r="A23" s="264"/>
      <c r="B23" s="265"/>
      <c r="C23" s="270" t="s">
        <v>15</v>
      </c>
      <c r="D23" s="270">
        <v>1</v>
      </c>
      <c r="E23" s="295">
        <v>120</v>
      </c>
      <c r="F23" s="118"/>
      <c r="G23" s="119"/>
      <c r="H23" s="120"/>
      <c r="I23" s="121"/>
      <c r="J23" s="196"/>
      <c r="K23" s="122"/>
      <c r="L23" s="120"/>
      <c r="M23" s="119"/>
      <c r="N23" s="118"/>
      <c r="O23" s="123"/>
      <c r="P23" s="124"/>
      <c r="Q23" s="125"/>
      <c r="R23" s="126"/>
      <c r="S23" s="127"/>
      <c r="T23" s="120"/>
      <c r="U23" s="219"/>
      <c r="V23" s="220">
        <f>SUM(F23:T23)</f>
        <v>0</v>
      </c>
      <c r="W23" s="221">
        <f>V23*E23</f>
        <v>0</v>
      </c>
    </row>
    <row r="24" spans="1:23" ht="18.75" x14ac:dyDescent="0.3">
      <c r="A24" s="266"/>
      <c r="B24" s="267"/>
      <c r="C24" s="271" t="s">
        <v>16</v>
      </c>
      <c r="D24" s="271">
        <v>1</v>
      </c>
      <c r="E24" s="295">
        <v>90</v>
      </c>
      <c r="F24" s="118"/>
      <c r="G24" s="119"/>
      <c r="H24" s="120"/>
      <c r="I24" s="121"/>
      <c r="J24" s="196"/>
      <c r="K24" s="122"/>
      <c r="L24" s="120"/>
      <c r="M24" s="119"/>
      <c r="N24" s="118"/>
      <c r="O24" s="123"/>
      <c r="P24" s="124"/>
      <c r="Q24" s="125"/>
      <c r="R24" s="126"/>
      <c r="S24" s="127"/>
      <c r="T24" s="120"/>
      <c r="U24" s="219"/>
      <c r="V24" s="220">
        <f>SUM(F24:T24)</f>
        <v>0</v>
      </c>
      <c r="W24" s="221">
        <f>V24*E24</f>
        <v>0</v>
      </c>
    </row>
    <row r="25" spans="1:23" ht="19.5" thickBot="1" x14ac:dyDescent="0.35">
      <c r="A25" s="268"/>
      <c r="B25" s="269"/>
      <c r="C25" s="269"/>
      <c r="D25" s="268"/>
      <c r="E25" s="378"/>
      <c r="F25" s="488"/>
      <c r="G25" s="486"/>
      <c r="H25" s="501"/>
      <c r="I25" s="504"/>
      <c r="J25" s="197"/>
      <c r="K25" s="506"/>
      <c r="L25" s="501"/>
      <c r="M25" s="486"/>
      <c r="N25" s="488"/>
      <c r="O25" s="490"/>
      <c r="P25" s="492"/>
      <c r="Q25" s="494"/>
      <c r="R25" s="496"/>
      <c r="S25" s="499"/>
      <c r="T25" s="501"/>
      <c r="U25" s="222"/>
      <c r="V25" s="223"/>
      <c r="W25" s="224"/>
    </row>
    <row r="26" spans="1:23" ht="22.35" customHeight="1" x14ac:dyDescent="0.3">
      <c r="A26" s="264"/>
      <c r="B26" s="265"/>
      <c r="C26" s="429" t="s">
        <v>148</v>
      </c>
      <c r="D26" s="510">
        <v>5</v>
      </c>
      <c r="E26" s="502">
        <f>SUM(E27:E31)</f>
        <v>690</v>
      </c>
      <c r="F26" s="487"/>
      <c r="G26" s="485"/>
      <c r="H26" s="500"/>
      <c r="I26" s="503"/>
      <c r="J26" s="198"/>
      <c r="K26" s="505"/>
      <c r="L26" s="500"/>
      <c r="M26" s="485"/>
      <c r="N26" s="487"/>
      <c r="O26" s="489"/>
      <c r="P26" s="491"/>
      <c r="Q26" s="493"/>
      <c r="R26" s="495"/>
      <c r="S26" s="498"/>
      <c r="T26" s="500"/>
      <c r="U26" s="497">
        <f>SUM(F26:T26)</f>
        <v>0</v>
      </c>
      <c r="V26" s="497">
        <f>U26*D26</f>
        <v>0</v>
      </c>
      <c r="W26" s="225">
        <f>U26*E26</f>
        <v>0</v>
      </c>
    </row>
    <row r="27" spans="1:23" ht="18.75" x14ac:dyDescent="0.3">
      <c r="A27" s="264"/>
      <c r="B27" s="265"/>
      <c r="C27" s="270" t="s">
        <v>14</v>
      </c>
      <c r="D27" s="380">
        <v>1</v>
      </c>
      <c r="E27" s="381">
        <v>190</v>
      </c>
      <c r="F27" s="130"/>
      <c r="G27" s="131"/>
      <c r="H27" s="132"/>
      <c r="I27" s="133"/>
      <c r="J27" s="199"/>
      <c r="K27" s="134"/>
      <c r="L27" s="132"/>
      <c r="M27" s="131"/>
      <c r="N27" s="130"/>
      <c r="O27" s="135"/>
      <c r="P27" s="136"/>
      <c r="Q27" s="137"/>
      <c r="R27" s="138"/>
      <c r="S27" s="139"/>
      <c r="T27" s="205"/>
      <c r="U27" s="219"/>
      <c r="V27" s="220">
        <f>SUM(F27:T27)</f>
        <v>0</v>
      </c>
      <c r="W27" s="221">
        <f>V27*E27</f>
        <v>0</v>
      </c>
    </row>
    <row r="28" spans="1:23" ht="18.75" x14ac:dyDescent="0.3">
      <c r="A28" s="264"/>
      <c r="B28" s="265"/>
      <c r="C28" s="270" t="s">
        <v>15</v>
      </c>
      <c r="D28" s="380">
        <v>1</v>
      </c>
      <c r="E28" s="381">
        <v>190</v>
      </c>
      <c r="F28" s="130"/>
      <c r="G28" s="131"/>
      <c r="H28" s="132"/>
      <c r="I28" s="133"/>
      <c r="J28" s="199"/>
      <c r="K28" s="134"/>
      <c r="L28" s="132"/>
      <c r="M28" s="131"/>
      <c r="N28" s="130"/>
      <c r="O28" s="135"/>
      <c r="P28" s="136"/>
      <c r="Q28" s="137"/>
      <c r="R28" s="138"/>
      <c r="S28" s="139"/>
      <c r="T28" s="205"/>
      <c r="U28" s="219"/>
      <c r="V28" s="220">
        <f>SUM(F28:T28)</f>
        <v>0</v>
      </c>
      <c r="W28" s="221">
        <f>V28*E28</f>
        <v>0</v>
      </c>
    </row>
    <row r="29" spans="1:23" ht="18.75" x14ac:dyDescent="0.3">
      <c r="A29" s="266"/>
      <c r="B29" s="267"/>
      <c r="C29" s="271" t="s">
        <v>16</v>
      </c>
      <c r="D29" s="382">
        <v>1</v>
      </c>
      <c r="E29" s="381">
        <v>110</v>
      </c>
      <c r="F29" s="130"/>
      <c r="G29" s="131"/>
      <c r="H29" s="132"/>
      <c r="I29" s="133"/>
      <c r="J29" s="199"/>
      <c r="K29" s="134"/>
      <c r="L29" s="132"/>
      <c r="M29" s="131"/>
      <c r="N29" s="130"/>
      <c r="O29" s="135"/>
      <c r="P29" s="136"/>
      <c r="Q29" s="137"/>
      <c r="R29" s="138"/>
      <c r="S29" s="139"/>
      <c r="T29" s="205"/>
      <c r="U29" s="219"/>
      <c r="V29" s="220">
        <f>SUM(F29:T29)</f>
        <v>0</v>
      </c>
      <c r="W29" s="221">
        <f>V29*E29</f>
        <v>0</v>
      </c>
    </row>
    <row r="30" spans="1:23" ht="18.75" x14ac:dyDescent="0.3">
      <c r="A30" s="272"/>
      <c r="B30" s="273"/>
      <c r="C30" s="271" t="s">
        <v>17</v>
      </c>
      <c r="D30" s="383">
        <v>1</v>
      </c>
      <c r="E30" s="381">
        <v>110</v>
      </c>
      <c r="F30" s="130"/>
      <c r="G30" s="131"/>
      <c r="H30" s="132"/>
      <c r="I30" s="133"/>
      <c r="J30" s="199"/>
      <c r="K30" s="134"/>
      <c r="L30" s="132"/>
      <c r="M30" s="131"/>
      <c r="N30" s="130"/>
      <c r="O30" s="135"/>
      <c r="P30" s="136"/>
      <c r="Q30" s="137"/>
      <c r="R30" s="138"/>
      <c r="S30" s="139"/>
      <c r="T30" s="205"/>
      <c r="U30" s="227"/>
      <c r="V30" s="220">
        <f>SUM(F30:T30)</f>
        <v>0</v>
      </c>
      <c r="W30" s="221">
        <f>V30*E30</f>
        <v>0</v>
      </c>
    </row>
    <row r="31" spans="1:23" ht="19.5" thickBot="1" x14ac:dyDescent="0.35">
      <c r="A31" s="268"/>
      <c r="B31" s="269"/>
      <c r="C31" s="274" t="s">
        <v>18</v>
      </c>
      <c r="D31" s="274">
        <v>1</v>
      </c>
      <c r="E31" s="379">
        <v>90</v>
      </c>
      <c r="F31" s="488"/>
      <c r="G31" s="486"/>
      <c r="H31" s="501"/>
      <c r="I31" s="128"/>
      <c r="J31" s="197"/>
      <c r="K31" s="506"/>
      <c r="L31" s="501"/>
      <c r="M31" s="486"/>
      <c r="N31" s="488"/>
      <c r="O31" s="490"/>
      <c r="P31" s="492"/>
      <c r="Q31" s="494"/>
      <c r="R31" s="496"/>
      <c r="S31" s="499"/>
      <c r="T31" s="501"/>
      <c r="U31" s="222"/>
      <c r="V31" s="223">
        <f>SUM(F31:T31)</f>
        <v>0</v>
      </c>
      <c r="W31" s="226">
        <f>V31*E31</f>
        <v>0</v>
      </c>
    </row>
    <row r="32" spans="1:23" ht="22.35" customHeight="1" x14ac:dyDescent="0.3">
      <c r="A32" s="264"/>
      <c r="B32" s="265"/>
      <c r="C32" s="429" t="s">
        <v>149</v>
      </c>
      <c r="D32" s="510">
        <v>3</v>
      </c>
      <c r="E32" s="502">
        <f>SUM(E33:E35)</f>
        <v>480</v>
      </c>
      <c r="F32" s="487"/>
      <c r="G32" s="485"/>
      <c r="H32" s="500"/>
      <c r="I32" s="503"/>
      <c r="J32" s="198"/>
      <c r="K32" s="505"/>
      <c r="L32" s="500"/>
      <c r="M32" s="485"/>
      <c r="N32" s="487"/>
      <c r="O32" s="489"/>
      <c r="P32" s="491"/>
      <c r="Q32" s="493"/>
      <c r="R32" s="495"/>
      <c r="S32" s="498"/>
      <c r="T32" s="500"/>
      <c r="U32" s="497">
        <f>SUM(F32:T32)</f>
        <v>0</v>
      </c>
      <c r="V32" s="497">
        <f>U32*D32</f>
        <v>0</v>
      </c>
      <c r="W32" s="225">
        <f>U32*E32</f>
        <v>0</v>
      </c>
    </row>
    <row r="33" spans="1:26" ht="18.75" x14ac:dyDescent="0.3">
      <c r="A33" s="264"/>
      <c r="B33" s="265"/>
      <c r="C33" s="270" t="s">
        <v>14</v>
      </c>
      <c r="D33" s="270">
        <v>1</v>
      </c>
      <c r="E33" s="381">
        <v>170</v>
      </c>
      <c r="F33" s="130"/>
      <c r="G33" s="131"/>
      <c r="H33" s="132"/>
      <c r="I33" s="133"/>
      <c r="J33" s="199"/>
      <c r="K33" s="134"/>
      <c r="L33" s="132"/>
      <c r="M33" s="131"/>
      <c r="N33" s="130"/>
      <c r="O33" s="135"/>
      <c r="P33" s="136"/>
      <c r="Q33" s="137"/>
      <c r="R33" s="138"/>
      <c r="S33" s="139"/>
      <c r="T33" s="205"/>
      <c r="U33" s="219"/>
      <c r="V33" s="220">
        <f>SUM(F33:T33)</f>
        <v>0</v>
      </c>
      <c r="W33" s="221">
        <f>V33*E33</f>
        <v>0</v>
      </c>
    </row>
    <row r="34" spans="1:26" ht="19.5" thickBot="1" x14ac:dyDescent="0.35">
      <c r="A34" s="264"/>
      <c r="B34" s="265"/>
      <c r="C34" s="270" t="s">
        <v>15</v>
      </c>
      <c r="D34" s="270">
        <v>1</v>
      </c>
      <c r="E34" s="381">
        <v>160</v>
      </c>
      <c r="F34" s="130"/>
      <c r="G34" s="131"/>
      <c r="H34" s="132"/>
      <c r="I34" s="133"/>
      <c r="J34" s="199"/>
      <c r="K34" s="134"/>
      <c r="L34" s="132"/>
      <c r="M34" s="131"/>
      <c r="N34" s="130"/>
      <c r="O34" s="135"/>
      <c r="P34" s="136"/>
      <c r="Q34" s="137"/>
      <c r="R34" s="138"/>
      <c r="S34" s="139"/>
      <c r="T34" s="205"/>
      <c r="U34" s="219"/>
      <c r="V34" s="220">
        <f>SUM(F34:T34)</f>
        <v>0</v>
      </c>
      <c r="W34" s="221">
        <f>V34*E34</f>
        <v>0</v>
      </c>
    </row>
    <row r="35" spans="1:26" ht="18.75" x14ac:dyDescent="0.3">
      <c r="A35" s="266"/>
      <c r="B35" s="267"/>
      <c r="C35" s="271" t="s">
        <v>16</v>
      </c>
      <c r="D35" s="271">
        <v>1</v>
      </c>
      <c r="E35" s="381">
        <v>150</v>
      </c>
      <c r="F35" s="130"/>
      <c r="G35" s="131"/>
      <c r="H35" s="132"/>
      <c r="I35" s="133"/>
      <c r="J35" s="199"/>
      <c r="K35" s="134"/>
      <c r="L35" s="132"/>
      <c r="M35" s="131"/>
      <c r="N35" s="130"/>
      <c r="O35" s="135"/>
      <c r="P35" s="136"/>
      <c r="Q35" s="137"/>
      <c r="R35" s="138"/>
      <c r="S35" s="139"/>
      <c r="T35" s="205"/>
      <c r="U35" s="219"/>
      <c r="V35" s="220">
        <f>SUM(F35:T35)</f>
        <v>0</v>
      </c>
      <c r="W35" s="221">
        <f>V35*E35</f>
        <v>0</v>
      </c>
      <c r="X35" s="517" t="s">
        <v>197</v>
      </c>
      <c r="Y35" s="518"/>
      <c r="Z35" s="519"/>
    </row>
    <row r="36" spans="1:26" ht="19.5" thickBot="1" x14ac:dyDescent="0.35">
      <c r="A36" s="268"/>
      <c r="B36" s="269"/>
      <c r="C36" s="384"/>
      <c r="D36" s="385"/>
      <c r="E36" s="386"/>
      <c r="F36" s="488"/>
      <c r="G36" s="486"/>
      <c r="H36" s="501"/>
      <c r="I36" s="504"/>
      <c r="J36" s="197"/>
      <c r="K36" s="506"/>
      <c r="L36" s="501"/>
      <c r="M36" s="486"/>
      <c r="N36" s="488"/>
      <c r="O36" s="490"/>
      <c r="P36" s="492"/>
      <c r="Q36" s="494"/>
      <c r="R36" s="496"/>
      <c r="S36" s="499"/>
      <c r="T36" s="501"/>
      <c r="U36" s="222"/>
      <c r="V36" s="223"/>
      <c r="W36" s="224"/>
      <c r="X36" s="141" t="s">
        <v>19</v>
      </c>
      <c r="Y36" s="440" t="s">
        <v>20</v>
      </c>
      <c r="Z36" s="142" t="s">
        <v>260</v>
      </c>
    </row>
    <row r="37" spans="1:26" ht="14.1" customHeight="1" x14ac:dyDescent="0.3">
      <c r="A37" s="264"/>
      <c r="B37" s="389"/>
      <c r="C37" s="417" t="s">
        <v>142</v>
      </c>
      <c r="D37" s="574">
        <v>5</v>
      </c>
      <c r="E37" s="580">
        <v>1580</v>
      </c>
      <c r="F37" s="541"/>
      <c r="G37" s="531"/>
      <c r="H37" s="533"/>
      <c r="I37" s="535"/>
      <c r="J37" s="537"/>
      <c r="K37" s="539"/>
      <c r="L37" s="533"/>
      <c r="M37" s="531"/>
      <c r="N37" s="541"/>
      <c r="O37" s="543"/>
      <c r="P37" s="544"/>
      <c r="Q37" s="546"/>
      <c r="R37" s="548"/>
      <c r="S37" s="550"/>
      <c r="T37" s="533"/>
      <c r="U37" s="557">
        <f>SUM(F37:T37)</f>
        <v>0</v>
      </c>
      <c r="V37" s="563">
        <f>U37*D37</f>
        <v>0</v>
      </c>
      <c r="W37" s="559">
        <f>U37*E37</f>
        <v>0</v>
      </c>
      <c r="X37" s="520"/>
      <c r="Y37" s="522"/>
      <c r="Z37" s="524"/>
    </row>
    <row r="38" spans="1:26" ht="11.25" customHeight="1" x14ac:dyDescent="0.3">
      <c r="A38" s="264"/>
      <c r="B38" s="389"/>
      <c r="C38" s="344" t="s">
        <v>143</v>
      </c>
      <c r="D38" s="575"/>
      <c r="E38" s="581"/>
      <c r="F38" s="542"/>
      <c r="G38" s="532"/>
      <c r="H38" s="534"/>
      <c r="I38" s="536"/>
      <c r="J38" s="538"/>
      <c r="K38" s="540"/>
      <c r="L38" s="534"/>
      <c r="M38" s="532"/>
      <c r="N38" s="542"/>
      <c r="O38" s="521"/>
      <c r="P38" s="545"/>
      <c r="Q38" s="547"/>
      <c r="R38" s="549"/>
      <c r="S38" s="551"/>
      <c r="T38" s="534"/>
      <c r="U38" s="558"/>
      <c r="V38" s="564"/>
      <c r="W38" s="560"/>
      <c r="X38" s="521"/>
      <c r="Y38" s="523"/>
      <c r="Z38" s="524"/>
    </row>
    <row r="39" spans="1:26" ht="18.75" x14ac:dyDescent="0.3">
      <c r="A39" s="264"/>
      <c r="B39" s="265"/>
      <c r="C39" s="270" t="s">
        <v>14</v>
      </c>
      <c r="D39" s="270">
        <v>1</v>
      </c>
      <c r="E39" s="295">
        <v>360</v>
      </c>
      <c r="F39" s="151"/>
      <c r="G39" s="152"/>
      <c r="H39" s="153"/>
      <c r="I39" s="154"/>
      <c r="J39" s="201"/>
      <c r="K39" s="155"/>
      <c r="L39" s="153"/>
      <c r="M39" s="152"/>
      <c r="N39" s="151"/>
      <c r="O39" s="156"/>
      <c r="P39" s="157"/>
      <c r="Q39" s="158"/>
      <c r="R39" s="159"/>
      <c r="S39" s="160"/>
      <c r="T39" s="153"/>
      <c r="U39" s="228"/>
      <c r="V39" s="228">
        <f>SUM(F39:T39)</f>
        <v>0</v>
      </c>
      <c r="W39" s="229">
        <f>V39*E39</f>
        <v>0</v>
      </c>
      <c r="X39" s="156"/>
      <c r="Y39" s="441"/>
      <c r="Z39" s="482"/>
    </row>
    <row r="40" spans="1:26" ht="18.75" x14ac:dyDescent="0.3">
      <c r="A40" s="264"/>
      <c r="B40" s="265"/>
      <c r="C40" s="270" t="s">
        <v>15</v>
      </c>
      <c r="D40" s="270">
        <v>1</v>
      </c>
      <c r="E40" s="295">
        <v>320</v>
      </c>
      <c r="F40" s="151"/>
      <c r="G40" s="152"/>
      <c r="H40" s="153"/>
      <c r="I40" s="154"/>
      <c r="J40" s="201"/>
      <c r="K40" s="155"/>
      <c r="L40" s="153"/>
      <c r="M40" s="152"/>
      <c r="N40" s="151"/>
      <c r="O40" s="156"/>
      <c r="P40" s="157"/>
      <c r="Q40" s="158"/>
      <c r="R40" s="159"/>
      <c r="S40" s="160"/>
      <c r="T40" s="153"/>
      <c r="U40" s="228"/>
      <c r="V40" s="228">
        <f>SUM(F40:T40)</f>
        <v>0</v>
      </c>
      <c r="W40" s="229">
        <f>V40*E40</f>
        <v>0</v>
      </c>
      <c r="X40" s="480"/>
      <c r="Y40" s="481"/>
      <c r="Z40" s="483"/>
    </row>
    <row r="41" spans="1:26" ht="18.75" x14ac:dyDescent="0.3">
      <c r="A41" s="266"/>
      <c r="B41" s="267"/>
      <c r="C41" s="271" t="s">
        <v>16</v>
      </c>
      <c r="D41" s="271">
        <v>1</v>
      </c>
      <c r="E41" s="295">
        <v>300</v>
      </c>
      <c r="F41" s="151"/>
      <c r="G41" s="152"/>
      <c r="H41" s="153"/>
      <c r="I41" s="154"/>
      <c r="J41" s="201"/>
      <c r="K41" s="155"/>
      <c r="L41" s="153"/>
      <c r="M41" s="152"/>
      <c r="N41" s="151"/>
      <c r="O41" s="156"/>
      <c r="P41" s="157"/>
      <c r="Q41" s="158"/>
      <c r="R41" s="159"/>
      <c r="S41" s="160"/>
      <c r="T41" s="153"/>
      <c r="U41" s="228"/>
      <c r="V41" s="228">
        <f>SUM(F41:T41)</f>
        <v>0</v>
      </c>
      <c r="W41" s="229">
        <f>V41*E41</f>
        <v>0</v>
      </c>
      <c r="X41" s="480"/>
      <c r="Y41" s="481"/>
      <c r="Z41" s="482"/>
    </row>
    <row r="42" spans="1:26" ht="18.75" x14ac:dyDescent="0.3">
      <c r="A42" s="272"/>
      <c r="B42" s="273"/>
      <c r="C42" s="271" t="s">
        <v>17</v>
      </c>
      <c r="D42" s="275">
        <v>1</v>
      </c>
      <c r="E42" s="295">
        <v>240</v>
      </c>
      <c r="F42" s="151"/>
      <c r="G42" s="152"/>
      <c r="H42" s="153"/>
      <c r="I42" s="154"/>
      <c r="J42" s="201"/>
      <c r="K42" s="155"/>
      <c r="L42" s="153"/>
      <c r="M42" s="152"/>
      <c r="N42" s="151"/>
      <c r="O42" s="156"/>
      <c r="P42" s="157"/>
      <c r="Q42" s="158"/>
      <c r="R42" s="159"/>
      <c r="S42" s="160"/>
      <c r="T42" s="153"/>
      <c r="U42" s="231"/>
      <c r="V42" s="228">
        <f>SUM(F42:T42)</f>
        <v>0</v>
      </c>
      <c r="W42" s="229">
        <f>V42*E42</f>
        <v>0</v>
      </c>
      <c r="X42" s="480"/>
      <c r="Y42" s="481"/>
      <c r="Z42" s="482"/>
    </row>
    <row r="43" spans="1:26" ht="19.5" thickBot="1" x14ac:dyDescent="0.35">
      <c r="A43" s="268"/>
      <c r="B43" s="269"/>
      <c r="C43" s="274" t="s">
        <v>18</v>
      </c>
      <c r="D43" s="274">
        <v>1</v>
      </c>
      <c r="E43" s="379">
        <v>360</v>
      </c>
      <c r="F43" s="161"/>
      <c r="G43" s="162"/>
      <c r="H43" s="432"/>
      <c r="I43" s="163"/>
      <c r="J43" s="202"/>
      <c r="K43" s="164"/>
      <c r="L43" s="432"/>
      <c r="M43" s="162"/>
      <c r="N43" s="161"/>
      <c r="O43" s="165"/>
      <c r="P43" s="364"/>
      <c r="Q43" s="166"/>
      <c r="R43" s="430"/>
      <c r="S43" s="431"/>
      <c r="T43" s="432"/>
      <c r="U43" s="232"/>
      <c r="V43" s="232">
        <f>SUM(F43:T43)</f>
        <v>0</v>
      </c>
      <c r="W43" s="233">
        <f>V43*E43</f>
        <v>0</v>
      </c>
      <c r="X43" s="186"/>
      <c r="Y43" s="445"/>
      <c r="Z43" s="443"/>
    </row>
    <row r="44" spans="1:26" ht="22.35" customHeight="1" x14ac:dyDescent="0.3">
      <c r="A44" s="264"/>
      <c r="B44" s="265"/>
      <c r="C44" s="429" t="s">
        <v>150</v>
      </c>
      <c r="D44" s="510">
        <v>5</v>
      </c>
      <c r="E44" s="502">
        <v>1200</v>
      </c>
      <c r="F44" s="143"/>
      <c r="G44" s="144"/>
      <c r="H44" s="145"/>
      <c r="I44" s="146"/>
      <c r="J44" s="200"/>
      <c r="K44" s="147"/>
      <c r="L44" s="145"/>
      <c r="M44" s="144"/>
      <c r="N44" s="143"/>
      <c r="O44" s="509"/>
      <c r="P44" s="363"/>
      <c r="Q44" s="148"/>
      <c r="R44" s="149"/>
      <c r="S44" s="150"/>
      <c r="T44" s="145"/>
      <c r="U44" s="497">
        <f>SUM(F44:T44)</f>
        <v>0</v>
      </c>
      <c r="V44" s="497">
        <f>U44*D44</f>
        <v>0</v>
      </c>
      <c r="W44" s="225">
        <f>U44*E44</f>
        <v>0</v>
      </c>
      <c r="X44" s="167"/>
      <c r="Y44" s="167"/>
      <c r="Z44" s="167"/>
    </row>
    <row r="45" spans="1:26" ht="18.75" x14ac:dyDescent="0.3">
      <c r="A45" s="264"/>
      <c r="B45" s="265"/>
      <c r="C45" s="270" t="s">
        <v>14</v>
      </c>
      <c r="D45" s="270">
        <v>1</v>
      </c>
      <c r="E45" s="295">
        <v>280</v>
      </c>
      <c r="F45" s="151"/>
      <c r="G45" s="152"/>
      <c r="H45" s="153"/>
      <c r="I45" s="154"/>
      <c r="J45" s="201"/>
      <c r="K45" s="155"/>
      <c r="L45" s="153"/>
      <c r="M45" s="152"/>
      <c r="N45" s="151"/>
      <c r="O45" s="156"/>
      <c r="P45" s="157"/>
      <c r="Q45" s="158"/>
      <c r="R45" s="159"/>
      <c r="S45" s="160"/>
      <c r="T45" s="153"/>
      <c r="U45" s="219"/>
      <c r="V45" s="220">
        <f>SUM(F45:T45)</f>
        <v>0</v>
      </c>
      <c r="W45" s="221">
        <f>V45*E45</f>
        <v>0</v>
      </c>
    </row>
    <row r="46" spans="1:26" ht="18.75" x14ac:dyDescent="0.3">
      <c r="A46" s="264"/>
      <c r="B46" s="265"/>
      <c r="C46" s="270" t="s">
        <v>15</v>
      </c>
      <c r="D46" s="270">
        <v>1</v>
      </c>
      <c r="E46" s="295">
        <v>240</v>
      </c>
      <c r="F46" s="151"/>
      <c r="G46" s="152"/>
      <c r="H46" s="153"/>
      <c r="I46" s="154"/>
      <c r="J46" s="201"/>
      <c r="K46" s="155"/>
      <c r="L46" s="153"/>
      <c r="M46" s="152"/>
      <c r="N46" s="151"/>
      <c r="O46" s="156"/>
      <c r="P46" s="157"/>
      <c r="Q46" s="158"/>
      <c r="R46" s="159"/>
      <c r="S46" s="160"/>
      <c r="T46" s="153"/>
      <c r="U46" s="219"/>
      <c r="V46" s="220">
        <f>SUM(F46:T46)</f>
        <v>0</v>
      </c>
      <c r="W46" s="221">
        <f>V46*E46</f>
        <v>0</v>
      </c>
    </row>
    <row r="47" spans="1:26" ht="18.75" x14ac:dyDescent="0.3">
      <c r="A47" s="266"/>
      <c r="B47" s="267"/>
      <c r="C47" s="271" t="s">
        <v>16</v>
      </c>
      <c r="D47" s="271">
        <v>1</v>
      </c>
      <c r="E47" s="295">
        <v>230</v>
      </c>
      <c r="F47" s="151"/>
      <c r="G47" s="152"/>
      <c r="H47" s="153"/>
      <c r="I47" s="154"/>
      <c r="J47" s="201"/>
      <c r="K47" s="155"/>
      <c r="L47" s="153"/>
      <c r="M47" s="152"/>
      <c r="N47" s="151"/>
      <c r="O47" s="156"/>
      <c r="P47" s="157"/>
      <c r="Q47" s="158"/>
      <c r="R47" s="159"/>
      <c r="S47" s="160"/>
      <c r="T47" s="153"/>
      <c r="U47" s="219"/>
      <c r="V47" s="220">
        <f>SUM(F47:T47)</f>
        <v>0</v>
      </c>
      <c r="W47" s="221">
        <f>V47*E47</f>
        <v>0</v>
      </c>
    </row>
    <row r="48" spans="1:26" ht="18.75" x14ac:dyDescent="0.3">
      <c r="A48" s="272"/>
      <c r="B48" s="273"/>
      <c r="C48" s="271" t="s">
        <v>17</v>
      </c>
      <c r="D48" s="275">
        <v>1</v>
      </c>
      <c r="E48" s="295">
        <v>180</v>
      </c>
      <c r="F48" s="151"/>
      <c r="G48" s="152"/>
      <c r="H48" s="153"/>
      <c r="I48" s="154"/>
      <c r="J48" s="201"/>
      <c r="K48" s="155"/>
      <c r="L48" s="153"/>
      <c r="M48" s="152"/>
      <c r="N48" s="151"/>
      <c r="O48" s="156"/>
      <c r="P48" s="157"/>
      <c r="Q48" s="158"/>
      <c r="R48" s="159"/>
      <c r="S48" s="160"/>
      <c r="T48" s="153"/>
      <c r="U48" s="227"/>
      <c r="V48" s="220">
        <f>SUM(F48:T48)</f>
        <v>0</v>
      </c>
      <c r="W48" s="221">
        <f>V48*E48</f>
        <v>0</v>
      </c>
    </row>
    <row r="49" spans="1:23" ht="19.5" thickBot="1" x14ac:dyDescent="0.35">
      <c r="A49" s="268"/>
      <c r="B49" s="269"/>
      <c r="C49" s="274" t="s">
        <v>18</v>
      </c>
      <c r="D49" s="274">
        <v>1</v>
      </c>
      <c r="E49" s="379">
        <v>270</v>
      </c>
      <c r="F49" s="161"/>
      <c r="G49" s="162"/>
      <c r="H49" s="432"/>
      <c r="I49" s="163"/>
      <c r="J49" s="202"/>
      <c r="K49" s="164"/>
      <c r="L49" s="432"/>
      <c r="M49" s="162"/>
      <c r="N49" s="161"/>
      <c r="O49" s="165"/>
      <c r="P49" s="364"/>
      <c r="Q49" s="166"/>
      <c r="R49" s="430"/>
      <c r="S49" s="431"/>
      <c r="T49" s="432"/>
      <c r="U49" s="234"/>
      <c r="V49" s="223">
        <f>SUM(F49:T49)</f>
        <v>0</v>
      </c>
      <c r="W49" s="226">
        <f>V49*E49</f>
        <v>0</v>
      </c>
    </row>
    <row r="50" spans="1:23" s="455" customFormat="1" ht="14.1" customHeight="1" x14ac:dyDescent="0.25">
      <c r="A50" s="655" t="s">
        <v>21</v>
      </c>
      <c r="B50" s="656"/>
      <c r="C50" s="456"/>
      <c r="D50" s="456"/>
      <c r="E50" s="457"/>
      <c r="F50" s="447"/>
      <c r="G50" s="447"/>
      <c r="H50" s="448"/>
      <c r="I50" s="449"/>
      <c r="J50" s="450"/>
      <c r="K50" s="447"/>
      <c r="L50" s="447"/>
      <c r="M50" s="451"/>
      <c r="N50" s="447"/>
      <c r="O50" s="447"/>
      <c r="P50" s="447"/>
      <c r="Q50" s="447"/>
      <c r="R50" s="447"/>
      <c r="S50" s="447"/>
      <c r="T50" s="447"/>
      <c r="U50" s="452"/>
      <c r="V50" s="453"/>
      <c r="W50" s="454"/>
    </row>
    <row r="51" spans="1:23" ht="22.35" customHeight="1" x14ac:dyDescent="0.3">
      <c r="A51" s="264"/>
      <c r="B51" s="265"/>
      <c r="C51" s="433" t="s">
        <v>151</v>
      </c>
      <c r="D51" s="508">
        <v>5</v>
      </c>
      <c r="E51" s="391">
        <f>SUM(E52:E56)</f>
        <v>1110</v>
      </c>
      <c r="F51" s="151"/>
      <c r="G51" s="152"/>
      <c r="H51" s="153"/>
      <c r="I51" s="168"/>
      <c r="J51" s="201"/>
      <c r="K51" s="155"/>
      <c r="L51" s="153"/>
      <c r="M51" s="152"/>
      <c r="N51" s="151"/>
      <c r="O51" s="156"/>
      <c r="P51" s="157"/>
      <c r="Q51" s="158"/>
      <c r="R51" s="159"/>
      <c r="S51" s="160"/>
      <c r="T51" s="153"/>
      <c r="U51" s="497">
        <f>SUM(F51:T51)</f>
        <v>0</v>
      </c>
      <c r="V51" s="497">
        <f>U51*D51</f>
        <v>0</v>
      </c>
      <c r="W51" s="225">
        <f>U51*E51</f>
        <v>0</v>
      </c>
    </row>
    <row r="52" spans="1:23" ht="18.75" x14ac:dyDescent="0.3">
      <c r="A52" s="264"/>
      <c r="B52" s="265"/>
      <c r="C52" s="270" t="s">
        <v>14</v>
      </c>
      <c r="D52" s="392">
        <v>1</v>
      </c>
      <c r="E52" s="295">
        <v>450</v>
      </c>
      <c r="F52" s="151"/>
      <c r="G52" s="152"/>
      <c r="H52" s="153"/>
      <c r="I52" s="154"/>
      <c r="J52" s="201"/>
      <c r="K52" s="155"/>
      <c r="L52" s="153"/>
      <c r="M52" s="152"/>
      <c r="N52" s="151"/>
      <c r="O52" s="156"/>
      <c r="P52" s="157"/>
      <c r="Q52" s="158"/>
      <c r="R52" s="159"/>
      <c r="S52" s="160"/>
      <c r="T52" s="153"/>
      <c r="U52" s="219"/>
      <c r="V52" s="220">
        <f>SUM(F52:T52)</f>
        <v>0</v>
      </c>
      <c r="W52" s="221">
        <f>V52*E52</f>
        <v>0</v>
      </c>
    </row>
    <row r="53" spans="1:23" ht="18.75" x14ac:dyDescent="0.3">
      <c r="A53" s="264"/>
      <c r="B53" s="265"/>
      <c r="C53" s="270" t="s">
        <v>15</v>
      </c>
      <c r="D53" s="392">
        <v>1</v>
      </c>
      <c r="E53" s="295">
        <v>260</v>
      </c>
      <c r="F53" s="151"/>
      <c r="G53" s="152"/>
      <c r="H53" s="153"/>
      <c r="I53" s="154"/>
      <c r="J53" s="201"/>
      <c r="K53" s="155"/>
      <c r="L53" s="153"/>
      <c r="M53" s="152"/>
      <c r="N53" s="151"/>
      <c r="O53" s="156"/>
      <c r="P53" s="157"/>
      <c r="Q53" s="158"/>
      <c r="R53" s="159"/>
      <c r="S53" s="160"/>
      <c r="T53" s="153"/>
      <c r="U53" s="219"/>
      <c r="V53" s="220">
        <f>SUM(F53:T53)</f>
        <v>0</v>
      </c>
      <c r="W53" s="221">
        <f>V53*E53</f>
        <v>0</v>
      </c>
    </row>
    <row r="54" spans="1:23" ht="18.75" x14ac:dyDescent="0.3">
      <c r="A54" s="266"/>
      <c r="B54" s="267"/>
      <c r="C54" s="271" t="s">
        <v>16</v>
      </c>
      <c r="D54" s="393">
        <v>1</v>
      </c>
      <c r="E54" s="295">
        <v>190</v>
      </c>
      <c r="F54" s="151"/>
      <c r="G54" s="152"/>
      <c r="H54" s="153"/>
      <c r="I54" s="154"/>
      <c r="J54" s="201"/>
      <c r="K54" s="155"/>
      <c r="L54" s="153"/>
      <c r="M54" s="152"/>
      <c r="N54" s="151"/>
      <c r="O54" s="156"/>
      <c r="P54" s="157"/>
      <c r="Q54" s="158"/>
      <c r="R54" s="159"/>
      <c r="S54" s="160"/>
      <c r="T54" s="153"/>
      <c r="U54" s="219"/>
      <c r="V54" s="220">
        <f>SUM(F54:T54)</f>
        <v>0</v>
      </c>
      <c r="W54" s="221">
        <f>V54*E54</f>
        <v>0</v>
      </c>
    </row>
    <row r="55" spans="1:23" ht="18.75" x14ac:dyDescent="0.3">
      <c r="A55" s="272"/>
      <c r="B55" s="273"/>
      <c r="C55" s="271" t="s">
        <v>17</v>
      </c>
      <c r="D55" s="394">
        <v>1</v>
      </c>
      <c r="E55" s="295">
        <v>120</v>
      </c>
      <c r="F55" s="151"/>
      <c r="G55" s="152"/>
      <c r="H55" s="153"/>
      <c r="I55" s="154"/>
      <c r="J55" s="201"/>
      <c r="K55" s="155"/>
      <c r="L55" s="153"/>
      <c r="M55" s="152"/>
      <c r="N55" s="151"/>
      <c r="O55" s="156"/>
      <c r="P55" s="157"/>
      <c r="Q55" s="158"/>
      <c r="R55" s="159"/>
      <c r="S55" s="160"/>
      <c r="T55" s="153"/>
      <c r="U55" s="227"/>
      <c r="V55" s="220">
        <f>SUM(F55:T55)</f>
        <v>0</v>
      </c>
      <c r="W55" s="221">
        <f>V55*E55</f>
        <v>0</v>
      </c>
    </row>
    <row r="56" spans="1:23" ht="19.5" thickBot="1" x14ac:dyDescent="0.35">
      <c r="A56" s="268"/>
      <c r="B56" s="269"/>
      <c r="C56" s="274" t="s">
        <v>18</v>
      </c>
      <c r="D56" s="395">
        <v>1</v>
      </c>
      <c r="E56" s="379">
        <v>90</v>
      </c>
      <c r="F56" s="161"/>
      <c r="G56" s="162"/>
      <c r="H56" s="432"/>
      <c r="I56" s="163"/>
      <c r="J56" s="202"/>
      <c r="K56" s="164"/>
      <c r="L56" s="432"/>
      <c r="M56" s="162"/>
      <c r="N56" s="161"/>
      <c r="O56" s="165"/>
      <c r="P56" s="364"/>
      <c r="Q56" s="166"/>
      <c r="R56" s="430"/>
      <c r="S56" s="431"/>
      <c r="T56" s="432"/>
      <c r="U56" s="234"/>
      <c r="V56" s="223">
        <f>SUM(F56:T56)</f>
        <v>0</v>
      </c>
      <c r="W56" s="226">
        <f>V56*E56</f>
        <v>0</v>
      </c>
    </row>
    <row r="57" spans="1:23" ht="18.75" x14ac:dyDescent="0.3">
      <c r="A57" s="293"/>
      <c r="B57" s="294"/>
      <c r="C57" s="636" t="s">
        <v>152</v>
      </c>
      <c r="D57" s="597">
        <v>3</v>
      </c>
      <c r="E57" s="600">
        <v>340</v>
      </c>
      <c r="F57" s="603"/>
      <c r="G57" s="604"/>
      <c r="H57" s="596"/>
      <c r="I57" s="607"/>
      <c r="J57" s="610"/>
      <c r="K57" s="613"/>
      <c r="L57" s="596"/>
      <c r="M57" s="604"/>
      <c r="N57" s="603"/>
      <c r="O57" s="616"/>
      <c r="P57" s="617"/>
      <c r="Q57" s="618"/>
      <c r="R57" s="619"/>
      <c r="S57" s="620"/>
      <c r="T57" s="596"/>
      <c r="U57" s="568">
        <f>SUM(F57:T62)</f>
        <v>0</v>
      </c>
      <c r="V57" s="568">
        <f>U57*D57</f>
        <v>0</v>
      </c>
      <c r="W57" s="570">
        <f>U57*E57</f>
        <v>0</v>
      </c>
    </row>
    <row r="58" spans="1:23" ht="18.75" x14ac:dyDescent="0.3">
      <c r="A58" s="266"/>
      <c r="B58" s="267"/>
      <c r="C58" s="634"/>
      <c r="D58" s="598"/>
      <c r="E58" s="601"/>
      <c r="F58" s="584"/>
      <c r="G58" s="605"/>
      <c r="H58" s="582"/>
      <c r="I58" s="608"/>
      <c r="J58" s="611"/>
      <c r="K58" s="614"/>
      <c r="L58" s="582"/>
      <c r="M58" s="605"/>
      <c r="N58" s="584"/>
      <c r="O58" s="586"/>
      <c r="P58" s="588"/>
      <c r="Q58" s="590"/>
      <c r="R58" s="592"/>
      <c r="S58" s="594"/>
      <c r="T58" s="582"/>
      <c r="U58" s="568"/>
      <c r="V58" s="568"/>
      <c r="W58" s="570"/>
    </row>
    <row r="59" spans="1:23" ht="18.75" x14ac:dyDescent="0.3">
      <c r="A59" s="266"/>
      <c r="B59" s="267"/>
      <c r="C59" s="634"/>
      <c r="D59" s="598"/>
      <c r="E59" s="601"/>
      <c r="F59" s="584"/>
      <c r="G59" s="605"/>
      <c r="H59" s="582"/>
      <c r="I59" s="608"/>
      <c r="J59" s="611"/>
      <c r="K59" s="614"/>
      <c r="L59" s="582"/>
      <c r="M59" s="605"/>
      <c r="N59" s="584"/>
      <c r="O59" s="586"/>
      <c r="P59" s="588"/>
      <c r="Q59" s="590"/>
      <c r="R59" s="592"/>
      <c r="S59" s="594"/>
      <c r="T59" s="582"/>
      <c r="U59" s="568"/>
      <c r="V59" s="568"/>
      <c r="W59" s="570"/>
    </row>
    <row r="60" spans="1:23" ht="18.75" x14ac:dyDescent="0.3">
      <c r="A60" s="266"/>
      <c r="B60" s="267"/>
      <c r="C60" s="634"/>
      <c r="D60" s="598"/>
      <c r="E60" s="601"/>
      <c r="F60" s="584"/>
      <c r="G60" s="605"/>
      <c r="H60" s="582"/>
      <c r="I60" s="608"/>
      <c r="J60" s="611"/>
      <c r="K60" s="614"/>
      <c r="L60" s="582"/>
      <c r="M60" s="605"/>
      <c r="N60" s="584"/>
      <c r="O60" s="586"/>
      <c r="P60" s="588"/>
      <c r="Q60" s="590"/>
      <c r="R60" s="592"/>
      <c r="S60" s="594"/>
      <c r="T60" s="582"/>
      <c r="U60" s="568"/>
      <c r="V60" s="568"/>
      <c r="W60" s="570"/>
    </row>
    <row r="61" spans="1:23" ht="18.75" customHeight="1" x14ac:dyDescent="0.3">
      <c r="A61" s="272"/>
      <c r="B61" s="273"/>
      <c r="C61" s="634"/>
      <c r="D61" s="598"/>
      <c r="E61" s="601"/>
      <c r="F61" s="584"/>
      <c r="G61" s="605"/>
      <c r="H61" s="582"/>
      <c r="I61" s="608"/>
      <c r="J61" s="611"/>
      <c r="K61" s="614"/>
      <c r="L61" s="582"/>
      <c r="M61" s="605"/>
      <c r="N61" s="584"/>
      <c r="O61" s="586"/>
      <c r="P61" s="588"/>
      <c r="Q61" s="590"/>
      <c r="R61" s="592"/>
      <c r="S61" s="594"/>
      <c r="T61" s="582"/>
      <c r="U61" s="568"/>
      <c r="V61" s="568"/>
      <c r="W61" s="570"/>
    </row>
    <row r="62" spans="1:23" ht="12" customHeight="1" thickBot="1" x14ac:dyDescent="0.35">
      <c r="A62" s="268"/>
      <c r="B62" s="269"/>
      <c r="C62" s="635"/>
      <c r="D62" s="599"/>
      <c r="E62" s="602"/>
      <c r="F62" s="585"/>
      <c r="G62" s="606"/>
      <c r="H62" s="583"/>
      <c r="I62" s="609"/>
      <c r="J62" s="612"/>
      <c r="K62" s="615"/>
      <c r="L62" s="583"/>
      <c r="M62" s="606"/>
      <c r="N62" s="585"/>
      <c r="O62" s="587"/>
      <c r="P62" s="589"/>
      <c r="Q62" s="591"/>
      <c r="R62" s="593"/>
      <c r="S62" s="595"/>
      <c r="T62" s="583"/>
      <c r="U62" s="569"/>
      <c r="V62" s="569"/>
      <c r="W62" s="571"/>
    </row>
    <row r="63" spans="1:23" ht="18.75" x14ac:dyDescent="0.3">
      <c r="A63" s="293"/>
      <c r="B63" s="294"/>
      <c r="C63" s="636" t="s">
        <v>153</v>
      </c>
      <c r="D63" s="597">
        <v>3</v>
      </c>
      <c r="E63" s="600">
        <v>270</v>
      </c>
      <c r="F63" s="603"/>
      <c r="G63" s="604"/>
      <c r="H63" s="596"/>
      <c r="I63" s="607"/>
      <c r="J63" s="610"/>
      <c r="K63" s="613"/>
      <c r="L63" s="596"/>
      <c r="M63" s="604"/>
      <c r="N63" s="603"/>
      <c r="O63" s="616"/>
      <c r="P63" s="617"/>
      <c r="Q63" s="618"/>
      <c r="R63" s="619"/>
      <c r="S63" s="620"/>
      <c r="T63" s="596"/>
      <c r="U63" s="568">
        <f>SUM(F63:T67)</f>
        <v>0</v>
      </c>
      <c r="V63" s="568">
        <f>U63*D63</f>
        <v>0</v>
      </c>
      <c r="W63" s="570">
        <f>U63*E63</f>
        <v>0</v>
      </c>
    </row>
    <row r="64" spans="1:23" ht="18.75" x14ac:dyDescent="0.3">
      <c r="A64" s="266"/>
      <c r="B64" s="267"/>
      <c r="C64" s="634"/>
      <c r="D64" s="598"/>
      <c r="E64" s="601"/>
      <c r="F64" s="584"/>
      <c r="G64" s="605"/>
      <c r="H64" s="582"/>
      <c r="I64" s="608"/>
      <c r="J64" s="611"/>
      <c r="K64" s="614"/>
      <c r="L64" s="582"/>
      <c r="M64" s="605"/>
      <c r="N64" s="584"/>
      <c r="O64" s="586"/>
      <c r="P64" s="588"/>
      <c r="Q64" s="590"/>
      <c r="R64" s="592"/>
      <c r="S64" s="594"/>
      <c r="T64" s="582"/>
      <c r="U64" s="568"/>
      <c r="V64" s="568"/>
      <c r="W64" s="570"/>
    </row>
    <row r="65" spans="1:23" ht="18.75" x14ac:dyDescent="0.3">
      <c r="A65" s="266"/>
      <c r="B65" s="267"/>
      <c r="C65" s="634"/>
      <c r="D65" s="598"/>
      <c r="E65" s="601"/>
      <c r="F65" s="584"/>
      <c r="G65" s="605"/>
      <c r="H65" s="582"/>
      <c r="I65" s="608"/>
      <c r="J65" s="611"/>
      <c r="K65" s="614"/>
      <c r="L65" s="582"/>
      <c r="M65" s="605"/>
      <c r="N65" s="584"/>
      <c r="O65" s="586"/>
      <c r="P65" s="588"/>
      <c r="Q65" s="590"/>
      <c r="R65" s="592"/>
      <c r="S65" s="594"/>
      <c r="T65" s="582"/>
      <c r="U65" s="568"/>
      <c r="V65" s="568"/>
      <c r="W65" s="570"/>
    </row>
    <row r="66" spans="1:23" ht="18.75" x14ac:dyDescent="0.3">
      <c r="A66" s="266"/>
      <c r="B66" s="267"/>
      <c r="C66" s="634"/>
      <c r="D66" s="598"/>
      <c r="E66" s="601"/>
      <c r="F66" s="584"/>
      <c r="G66" s="605"/>
      <c r="H66" s="582"/>
      <c r="I66" s="608"/>
      <c r="J66" s="611"/>
      <c r="K66" s="614"/>
      <c r="L66" s="582"/>
      <c r="M66" s="605"/>
      <c r="N66" s="584"/>
      <c r="O66" s="586"/>
      <c r="P66" s="588"/>
      <c r="Q66" s="590"/>
      <c r="R66" s="592"/>
      <c r="S66" s="594"/>
      <c r="T66" s="582"/>
      <c r="U66" s="568"/>
      <c r="V66" s="568"/>
      <c r="W66" s="570"/>
    </row>
    <row r="67" spans="1:23" ht="19.5" thickBot="1" x14ac:dyDescent="0.35">
      <c r="A67" s="268"/>
      <c r="B67" s="269"/>
      <c r="C67" s="635"/>
      <c r="D67" s="599"/>
      <c r="E67" s="602"/>
      <c r="F67" s="585"/>
      <c r="G67" s="606"/>
      <c r="H67" s="583"/>
      <c r="I67" s="609"/>
      <c r="J67" s="612"/>
      <c r="K67" s="615"/>
      <c r="L67" s="583"/>
      <c r="M67" s="606"/>
      <c r="N67" s="585"/>
      <c r="O67" s="587"/>
      <c r="P67" s="589"/>
      <c r="Q67" s="591"/>
      <c r="R67" s="593"/>
      <c r="S67" s="595"/>
      <c r="T67" s="583"/>
      <c r="U67" s="569"/>
      <c r="V67" s="569"/>
      <c r="W67" s="571"/>
    </row>
    <row r="68" spans="1:23" ht="22.35" customHeight="1" x14ac:dyDescent="0.3">
      <c r="A68" s="264"/>
      <c r="B68" s="265"/>
      <c r="C68" s="429" t="s">
        <v>154</v>
      </c>
      <c r="D68" s="510">
        <v>6</v>
      </c>
      <c r="E68" s="502">
        <f>SUM(E69:E70)</f>
        <v>550</v>
      </c>
      <c r="F68" s="143"/>
      <c r="G68" s="144"/>
      <c r="H68" s="145"/>
      <c r="I68" s="146"/>
      <c r="J68" s="200"/>
      <c r="K68" s="147"/>
      <c r="L68" s="145"/>
      <c r="M68" s="144"/>
      <c r="N68" s="143"/>
      <c r="O68" s="509"/>
      <c r="P68" s="363"/>
      <c r="Q68" s="148"/>
      <c r="R68" s="149"/>
      <c r="S68" s="150"/>
      <c r="T68" s="145"/>
      <c r="U68" s="497">
        <f>SUM(F68:T68)</f>
        <v>0</v>
      </c>
      <c r="V68" s="497">
        <f>U68*D68</f>
        <v>0</v>
      </c>
      <c r="W68" s="225">
        <f>U68*E68</f>
        <v>0</v>
      </c>
    </row>
    <row r="69" spans="1:23" ht="18.75" x14ac:dyDescent="0.3">
      <c r="A69" s="264"/>
      <c r="B69" s="265"/>
      <c r="C69" s="270" t="s">
        <v>14</v>
      </c>
      <c r="D69" s="270">
        <v>3</v>
      </c>
      <c r="E69" s="295">
        <v>190</v>
      </c>
      <c r="F69" s="151"/>
      <c r="G69" s="152"/>
      <c r="H69" s="153"/>
      <c r="I69" s="154"/>
      <c r="J69" s="201"/>
      <c r="K69" s="155"/>
      <c r="L69" s="153"/>
      <c r="M69" s="152"/>
      <c r="N69" s="151"/>
      <c r="O69" s="156"/>
      <c r="P69" s="157"/>
      <c r="Q69" s="158"/>
      <c r="R69" s="159"/>
      <c r="S69" s="160"/>
      <c r="T69" s="153"/>
      <c r="U69" s="219"/>
      <c r="V69" s="220">
        <f>SUM(F69:T69)</f>
        <v>0</v>
      </c>
      <c r="W69" s="221">
        <f>V69*E69</f>
        <v>0</v>
      </c>
    </row>
    <row r="70" spans="1:23" ht="18.75" x14ac:dyDescent="0.3">
      <c r="A70" s="264"/>
      <c r="B70" s="265"/>
      <c r="C70" s="270" t="s">
        <v>15</v>
      </c>
      <c r="D70" s="270">
        <v>3</v>
      </c>
      <c r="E70" s="295">
        <v>360</v>
      </c>
      <c r="F70" s="151"/>
      <c r="G70" s="152"/>
      <c r="H70" s="153"/>
      <c r="I70" s="154"/>
      <c r="J70" s="201"/>
      <c r="K70" s="155"/>
      <c r="L70" s="153"/>
      <c r="M70" s="152"/>
      <c r="N70" s="151"/>
      <c r="O70" s="156"/>
      <c r="P70" s="157"/>
      <c r="Q70" s="158"/>
      <c r="R70" s="159"/>
      <c r="S70" s="160"/>
      <c r="T70" s="153"/>
      <c r="U70" s="219"/>
      <c r="V70" s="220">
        <f>SUM(F70:T70)</f>
        <v>0</v>
      </c>
      <c r="W70" s="221">
        <f>V70*E70</f>
        <v>0</v>
      </c>
    </row>
    <row r="71" spans="1:23" ht="18.75" x14ac:dyDescent="0.3">
      <c r="A71" s="266"/>
      <c r="B71" s="267"/>
      <c r="C71" s="397"/>
      <c r="D71" s="397"/>
      <c r="E71" s="396"/>
      <c r="F71" s="143"/>
      <c r="G71" s="144"/>
      <c r="H71" s="145"/>
      <c r="I71" s="169"/>
      <c r="J71" s="200"/>
      <c r="K71" s="147"/>
      <c r="L71" s="145"/>
      <c r="M71" s="144"/>
      <c r="N71" s="143"/>
      <c r="O71" s="509"/>
      <c r="P71" s="129"/>
      <c r="Q71" s="148"/>
      <c r="R71" s="149"/>
      <c r="S71" s="150"/>
      <c r="T71" s="145"/>
      <c r="U71" s="219"/>
      <c r="V71" s="220"/>
      <c r="W71" s="221"/>
    </row>
    <row r="72" spans="1:23" ht="19.5" thickBot="1" x14ac:dyDescent="0.35">
      <c r="A72" s="268"/>
      <c r="B72" s="269"/>
      <c r="C72" s="398"/>
      <c r="D72" s="274"/>
      <c r="E72" s="399"/>
      <c r="F72" s="161"/>
      <c r="G72" s="162"/>
      <c r="H72" s="432"/>
      <c r="I72" s="170"/>
      <c r="J72" s="202"/>
      <c r="K72" s="164"/>
      <c r="L72" s="432"/>
      <c r="M72" s="162"/>
      <c r="N72" s="161"/>
      <c r="O72" s="165"/>
      <c r="P72" s="171"/>
      <c r="Q72" s="166"/>
      <c r="R72" s="430"/>
      <c r="S72" s="431"/>
      <c r="T72" s="432"/>
      <c r="U72" s="234"/>
      <c r="V72" s="237"/>
      <c r="W72" s="236"/>
    </row>
    <row r="73" spans="1:23" ht="18.75" x14ac:dyDescent="0.3">
      <c r="A73" s="264"/>
      <c r="B73" s="265"/>
      <c r="C73" s="634" t="s">
        <v>155</v>
      </c>
      <c r="D73" s="598">
        <v>3</v>
      </c>
      <c r="E73" s="601">
        <v>870</v>
      </c>
      <c r="F73" s="584"/>
      <c r="G73" s="605"/>
      <c r="H73" s="582"/>
      <c r="I73" s="608"/>
      <c r="J73" s="611"/>
      <c r="K73" s="614"/>
      <c r="L73" s="582"/>
      <c r="M73" s="605"/>
      <c r="N73" s="584"/>
      <c r="O73" s="586"/>
      <c r="P73" s="588"/>
      <c r="Q73" s="590"/>
      <c r="R73" s="592"/>
      <c r="S73" s="594"/>
      <c r="T73" s="582"/>
      <c r="U73" s="568">
        <f>SUM(F73:T76)</f>
        <v>0</v>
      </c>
      <c r="V73" s="568">
        <f>U73*D73</f>
        <v>0</v>
      </c>
      <c r="W73" s="570">
        <f>U73*E73</f>
        <v>0</v>
      </c>
    </row>
    <row r="74" spans="1:23" ht="18.75" x14ac:dyDescent="0.3">
      <c r="A74" s="264"/>
      <c r="B74" s="265"/>
      <c r="C74" s="634"/>
      <c r="D74" s="598"/>
      <c r="E74" s="601"/>
      <c r="F74" s="584"/>
      <c r="G74" s="605"/>
      <c r="H74" s="582"/>
      <c r="I74" s="608"/>
      <c r="J74" s="611"/>
      <c r="K74" s="614"/>
      <c r="L74" s="582"/>
      <c r="M74" s="605"/>
      <c r="N74" s="584"/>
      <c r="O74" s="586"/>
      <c r="P74" s="588"/>
      <c r="Q74" s="590"/>
      <c r="R74" s="592"/>
      <c r="S74" s="594"/>
      <c r="T74" s="582"/>
      <c r="U74" s="568"/>
      <c r="V74" s="568"/>
      <c r="W74" s="570"/>
    </row>
    <row r="75" spans="1:23" ht="18.75" x14ac:dyDescent="0.3">
      <c r="A75" s="266"/>
      <c r="B75" s="267"/>
      <c r="C75" s="634"/>
      <c r="D75" s="598"/>
      <c r="E75" s="601"/>
      <c r="F75" s="584"/>
      <c r="G75" s="605"/>
      <c r="H75" s="582"/>
      <c r="I75" s="608"/>
      <c r="J75" s="611"/>
      <c r="K75" s="614"/>
      <c r="L75" s="582"/>
      <c r="M75" s="605"/>
      <c r="N75" s="584"/>
      <c r="O75" s="586"/>
      <c r="P75" s="588"/>
      <c r="Q75" s="590"/>
      <c r="R75" s="592"/>
      <c r="S75" s="594"/>
      <c r="T75" s="582"/>
      <c r="U75" s="568"/>
      <c r="V75" s="568"/>
      <c r="W75" s="570"/>
    </row>
    <row r="76" spans="1:23" ht="19.5" thickBot="1" x14ac:dyDescent="0.35">
      <c r="A76" s="268"/>
      <c r="B76" s="269"/>
      <c r="C76" s="635"/>
      <c r="D76" s="599"/>
      <c r="E76" s="602"/>
      <c r="F76" s="585"/>
      <c r="G76" s="606"/>
      <c r="H76" s="583"/>
      <c r="I76" s="609"/>
      <c r="J76" s="612"/>
      <c r="K76" s="615"/>
      <c r="L76" s="583"/>
      <c r="M76" s="606"/>
      <c r="N76" s="585"/>
      <c r="O76" s="587"/>
      <c r="P76" s="589"/>
      <c r="Q76" s="591"/>
      <c r="R76" s="593"/>
      <c r="S76" s="595"/>
      <c r="T76" s="583"/>
      <c r="U76" s="569"/>
      <c r="V76" s="569"/>
      <c r="W76" s="571"/>
    </row>
    <row r="77" spans="1:23" ht="18.75" x14ac:dyDescent="0.3">
      <c r="A77" s="400"/>
      <c r="B77" s="265"/>
      <c r="C77" s="634" t="s">
        <v>156</v>
      </c>
      <c r="D77" s="598">
        <v>1</v>
      </c>
      <c r="E77" s="601">
        <v>360</v>
      </c>
      <c r="F77" s="584"/>
      <c r="G77" s="605"/>
      <c r="H77" s="582"/>
      <c r="I77" s="608"/>
      <c r="J77" s="611"/>
      <c r="K77" s="614"/>
      <c r="L77" s="582"/>
      <c r="M77" s="605"/>
      <c r="N77" s="584"/>
      <c r="O77" s="586"/>
      <c r="P77" s="588"/>
      <c r="Q77" s="590"/>
      <c r="R77" s="592"/>
      <c r="S77" s="594"/>
      <c r="T77" s="582"/>
      <c r="U77" s="568">
        <f>SUM(F77:T80)</f>
        <v>0</v>
      </c>
      <c r="V77" s="568">
        <f>U77*D77</f>
        <v>0</v>
      </c>
      <c r="W77" s="570">
        <f>U77*E77</f>
        <v>0</v>
      </c>
    </row>
    <row r="78" spans="1:23" ht="18.75" x14ac:dyDescent="0.3">
      <c r="A78" s="400"/>
      <c r="B78" s="265"/>
      <c r="C78" s="634"/>
      <c r="D78" s="598"/>
      <c r="E78" s="601"/>
      <c r="F78" s="584"/>
      <c r="G78" s="605"/>
      <c r="H78" s="582"/>
      <c r="I78" s="608"/>
      <c r="J78" s="611"/>
      <c r="K78" s="614"/>
      <c r="L78" s="582"/>
      <c r="M78" s="605"/>
      <c r="N78" s="584"/>
      <c r="O78" s="586"/>
      <c r="P78" s="588"/>
      <c r="Q78" s="590"/>
      <c r="R78" s="592"/>
      <c r="S78" s="594"/>
      <c r="T78" s="582"/>
      <c r="U78" s="568"/>
      <c r="V78" s="568"/>
      <c r="W78" s="570"/>
    </row>
    <row r="79" spans="1:23" ht="18.75" x14ac:dyDescent="0.3">
      <c r="A79" s="401"/>
      <c r="B79" s="267"/>
      <c r="C79" s="634"/>
      <c r="D79" s="598"/>
      <c r="E79" s="601"/>
      <c r="F79" s="584"/>
      <c r="G79" s="605"/>
      <c r="H79" s="582"/>
      <c r="I79" s="608"/>
      <c r="J79" s="611"/>
      <c r="K79" s="614"/>
      <c r="L79" s="582"/>
      <c r="M79" s="605"/>
      <c r="N79" s="584"/>
      <c r="O79" s="586"/>
      <c r="P79" s="588"/>
      <c r="Q79" s="590"/>
      <c r="R79" s="592"/>
      <c r="S79" s="594"/>
      <c r="T79" s="582"/>
      <c r="U79" s="568"/>
      <c r="V79" s="568"/>
      <c r="W79" s="570"/>
    </row>
    <row r="80" spans="1:23" ht="19.5" thickBot="1" x14ac:dyDescent="0.35">
      <c r="A80" s="402"/>
      <c r="B80" s="269"/>
      <c r="C80" s="635"/>
      <c r="D80" s="599"/>
      <c r="E80" s="602"/>
      <c r="F80" s="585"/>
      <c r="G80" s="606"/>
      <c r="H80" s="583"/>
      <c r="I80" s="609"/>
      <c r="J80" s="612"/>
      <c r="K80" s="615"/>
      <c r="L80" s="583"/>
      <c r="M80" s="606"/>
      <c r="N80" s="585"/>
      <c r="O80" s="587"/>
      <c r="P80" s="589"/>
      <c r="Q80" s="591"/>
      <c r="R80" s="593"/>
      <c r="S80" s="595"/>
      <c r="T80" s="583"/>
      <c r="U80" s="569"/>
      <c r="V80" s="569"/>
      <c r="W80" s="571"/>
    </row>
    <row r="81" spans="1:23" ht="14.1" customHeight="1" x14ac:dyDescent="0.25">
      <c r="A81" s="640" t="s">
        <v>22</v>
      </c>
      <c r="B81" s="641"/>
      <c r="C81" s="642"/>
      <c r="D81" s="403"/>
      <c r="E81" s="404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238"/>
      <c r="V81" s="238"/>
      <c r="W81" s="239"/>
    </row>
    <row r="82" spans="1:23" ht="22.35" customHeight="1" x14ac:dyDescent="0.3">
      <c r="A82" s="264"/>
      <c r="B82" s="265"/>
      <c r="C82" s="429" t="s">
        <v>157</v>
      </c>
      <c r="D82" s="510">
        <v>5</v>
      </c>
      <c r="E82" s="502">
        <v>850</v>
      </c>
      <c r="F82" s="143"/>
      <c r="G82" s="144"/>
      <c r="H82" s="145"/>
      <c r="I82" s="146"/>
      <c r="J82" s="200"/>
      <c r="K82" s="147"/>
      <c r="L82" s="145"/>
      <c r="M82" s="144"/>
      <c r="N82" s="143"/>
      <c r="O82" s="509"/>
      <c r="P82" s="363"/>
      <c r="Q82" s="148"/>
      <c r="R82" s="149"/>
      <c r="S82" s="150"/>
      <c r="T82" s="145"/>
      <c r="U82" s="497">
        <f>SUM(F82:T82)</f>
        <v>0</v>
      </c>
      <c r="V82" s="497">
        <f>U82*D82</f>
        <v>0</v>
      </c>
      <c r="W82" s="225">
        <f>U82*E82</f>
        <v>0</v>
      </c>
    </row>
    <row r="83" spans="1:23" ht="18.75" x14ac:dyDescent="0.3">
      <c r="A83" s="264"/>
      <c r="B83" s="265"/>
      <c r="C83" s="270" t="s">
        <v>14</v>
      </c>
      <c r="D83" s="270">
        <v>1</v>
      </c>
      <c r="E83" s="405">
        <v>180</v>
      </c>
      <c r="F83" s="173"/>
      <c r="G83" s="174"/>
      <c r="H83" s="175"/>
      <c r="I83" s="176"/>
      <c r="J83" s="203"/>
      <c r="K83" s="177"/>
      <c r="L83" s="175"/>
      <c r="M83" s="174"/>
      <c r="N83" s="173"/>
      <c r="O83" s="480"/>
      <c r="P83" s="362"/>
      <c r="Q83" s="178"/>
      <c r="R83" s="179"/>
      <c r="S83" s="180"/>
      <c r="T83" s="175"/>
      <c r="U83" s="219"/>
      <c r="V83" s="220">
        <f>SUM(F83:T83)</f>
        <v>0</v>
      </c>
      <c r="W83" s="221">
        <f>V83*E83</f>
        <v>0</v>
      </c>
    </row>
    <row r="84" spans="1:23" ht="18.75" x14ac:dyDescent="0.3">
      <c r="A84" s="264"/>
      <c r="B84" s="265"/>
      <c r="C84" s="270" t="s">
        <v>15</v>
      </c>
      <c r="D84" s="270">
        <v>1</v>
      </c>
      <c r="E84" s="405">
        <v>180</v>
      </c>
      <c r="F84" s="173"/>
      <c r="G84" s="174"/>
      <c r="H84" s="175"/>
      <c r="I84" s="176"/>
      <c r="J84" s="203"/>
      <c r="K84" s="177"/>
      <c r="L84" s="175"/>
      <c r="M84" s="174"/>
      <c r="N84" s="173"/>
      <c r="O84" s="480"/>
      <c r="P84" s="362"/>
      <c r="Q84" s="178"/>
      <c r="R84" s="179"/>
      <c r="S84" s="180"/>
      <c r="T84" s="175"/>
      <c r="U84" s="219"/>
      <c r="V84" s="220">
        <f>SUM(F84:T84)</f>
        <v>0</v>
      </c>
      <c r="W84" s="221">
        <f>V84*E84</f>
        <v>0</v>
      </c>
    </row>
    <row r="85" spans="1:23" ht="18.75" x14ac:dyDescent="0.3">
      <c r="A85" s="266"/>
      <c r="B85" s="267"/>
      <c r="C85" s="271" t="s">
        <v>16</v>
      </c>
      <c r="D85" s="271">
        <v>1</v>
      </c>
      <c r="E85" s="405">
        <v>160</v>
      </c>
      <c r="F85" s="173"/>
      <c r="G85" s="174"/>
      <c r="H85" s="175"/>
      <c r="I85" s="176"/>
      <c r="J85" s="203"/>
      <c r="K85" s="177"/>
      <c r="L85" s="175"/>
      <c r="M85" s="174"/>
      <c r="N85" s="173"/>
      <c r="O85" s="480"/>
      <c r="P85" s="362"/>
      <c r="Q85" s="178"/>
      <c r="R85" s="179"/>
      <c r="S85" s="180"/>
      <c r="T85" s="175"/>
      <c r="U85" s="219"/>
      <c r="V85" s="220">
        <f>SUM(F85:T85)</f>
        <v>0</v>
      </c>
      <c r="W85" s="221">
        <f>V85*E85</f>
        <v>0</v>
      </c>
    </row>
    <row r="86" spans="1:23" ht="18.75" x14ac:dyDescent="0.3">
      <c r="A86" s="272"/>
      <c r="B86" s="273"/>
      <c r="C86" s="271" t="s">
        <v>17</v>
      </c>
      <c r="D86" s="275">
        <v>1</v>
      </c>
      <c r="E86" s="405">
        <v>165</v>
      </c>
      <c r="F86" s="173"/>
      <c r="G86" s="174"/>
      <c r="H86" s="175"/>
      <c r="I86" s="176"/>
      <c r="J86" s="203"/>
      <c r="K86" s="177"/>
      <c r="L86" s="175"/>
      <c r="M86" s="174"/>
      <c r="N86" s="173"/>
      <c r="O86" s="480"/>
      <c r="P86" s="362"/>
      <c r="Q86" s="178"/>
      <c r="R86" s="179"/>
      <c r="S86" s="180"/>
      <c r="T86" s="175"/>
      <c r="U86" s="227"/>
      <c r="V86" s="220">
        <f>SUM(F86:T86)</f>
        <v>0</v>
      </c>
      <c r="W86" s="221">
        <f>V86*E86</f>
        <v>0</v>
      </c>
    </row>
    <row r="87" spans="1:23" ht="19.5" thickBot="1" x14ac:dyDescent="0.35">
      <c r="A87" s="268"/>
      <c r="B87" s="269"/>
      <c r="C87" s="274" t="s">
        <v>18</v>
      </c>
      <c r="D87" s="274">
        <v>1</v>
      </c>
      <c r="E87" s="296">
        <v>165</v>
      </c>
      <c r="F87" s="181"/>
      <c r="G87" s="182"/>
      <c r="H87" s="183"/>
      <c r="I87" s="184"/>
      <c r="J87" s="204"/>
      <c r="K87" s="185"/>
      <c r="L87" s="183"/>
      <c r="M87" s="182"/>
      <c r="N87" s="181"/>
      <c r="O87" s="186"/>
      <c r="P87" s="187"/>
      <c r="Q87" s="188"/>
      <c r="R87" s="189"/>
      <c r="S87" s="190"/>
      <c r="T87" s="183"/>
      <c r="U87" s="234"/>
      <c r="V87" s="220">
        <f>SUM(F87:T87)</f>
        <v>0</v>
      </c>
      <c r="W87" s="221">
        <f>V87*E87</f>
        <v>0</v>
      </c>
    </row>
    <row r="88" spans="1:23" ht="18.75" x14ac:dyDescent="0.3">
      <c r="A88" s="387"/>
      <c r="B88" s="388"/>
      <c r="C88" s="643" t="s">
        <v>158</v>
      </c>
      <c r="D88" s="574">
        <v>5</v>
      </c>
      <c r="E88" s="580">
        <v>420</v>
      </c>
      <c r="F88" s="644"/>
      <c r="G88" s="645"/>
      <c r="H88" s="646"/>
      <c r="I88" s="650"/>
      <c r="J88" s="651"/>
      <c r="K88" s="652"/>
      <c r="L88" s="646"/>
      <c r="M88" s="645"/>
      <c r="N88" s="644"/>
      <c r="O88" s="653"/>
      <c r="P88" s="654"/>
      <c r="Q88" s="647"/>
      <c r="R88" s="648"/>
      <c r="S88" s="649"/>
      <c r="T88" s="646"/>
      <c r="U88" s="557">
        <f>SUM(F88:T91)</f>
        <v>0</v>
      </c>
      <c r="V88" s="557">
        <f>U88*D88</f>
        <v>0</v>
      </c>
      <c r="W88" s="559">
        <f>U88*E88</f>
        <v>0</v>
      </c>
    </row>
    <row r="89" spans="1:23" ht="18.75" x14ac:dyDescent="0.3">
      <c r="A89" s="264"/>
      <c r="B89" s="265"/>
      <c r="C89" s="634"/>
      <c r="D89" s="598"/>
      <c r="E89" s="601"/>
      <c r="F89" s="584"/>
      <c r="G89" s="605"/>
      <c r="H89" s="582"/>
      <c r="I89" s="608"/>
      <c r="J89" s="611"/>
      <c r="K89" s="614"/>
      <c r="L89" s="582"/>
      <c r="M89" s="605"/>
      <c r="N89" s="584"/>
      <c r="O89" s="586"/>
      <c r="P89" s="588"/>
      <c r="Q89" s="590"/>
      <c r="R89" s="592"/>
      <c r="S89" s="594"/>
      <c r="T89" s="582"/>
      <c r="U89" s="568"/>
      <c r="V89" s="568"/>
      <c r="W89" s="570"/>
    </row>
    <row r="90" spans="1:23" ht="18.75" x14ac:dyDescent="0.3">
      <c r="A90" s="266"/>
      <c r="B90" s="267"/>
      <c r="C90" s="634"/>
      <c r="D90" s="598"/>
      <c r="E90" s="601"/>
      <c r="F90" s="584"/>
      <c r="G90" s="605"/>
      <c r="H90" s="582"/>
      <c r="I90" s="608"/>
      <c r="J90" s="611"/>
      <c r="K90" s="614"/>
      <c r="L90" s="582"/>
      <c r="M90" s="605"/>
      <c r="N90" s="584"/>
      <c r="O90" s="586"/>
      <c r="P90" s="588"/>
      <c r="Q90" s="590"/>
      <c r="R90" s="592"/>
      <c r="S90" s="594"/>
      <c r="T90" s="582"/>
      <c r="U90" s="568"/>
      <c r="V90" s="568"/>
      <c r="W90" s="570"/>
    </row>
    <row r="91" spans="1:23" ht="19.5" thickBot="1" x14ac:dyDescent="0.35">
      <c r="A91" s="268"/>
      <c r="B91" s="269"/>
      <c r="C91" s="635"/>
      <c r="D91" s="599"/>
      <c r="E91" s="602"/>
      <c r="F91" s="585"/>
      <c r="G91" s="606"/>
      <c r="H91" s="583"/>
      <c r="I91" s="609"/>
      <c r="J91" s="612"/>
      <c r="K91" s="615"/>
      <c r="L91" s="583"/>
      <c r="M91" s="606"/>
      <c r="N91" s="585"/>
      <c r="O91" s="587"/>
      <c r="P91" s="589"/>
      <c r="Q91" s="591"/>
      <c r="R91" s="593"/>
      <c r="S91" s="595"/>
      <c r="T91" s="583"/>
      <c r="U91" s="569"/>
      <c r="V91" s="569"/>
      <c r="W91" s="571"/>
    </row>
    <row r="92" spans="1:23" ht="14.1" customHeight="1" x14ac:dyDescent="0.25">
      <c r="A92" s="640" t="s">
        <v>23</v>
      </c>
      <c r="B92" s="641"/>
      <c r="C92" s="642"/>
      <c r="D92" s="406"/>
      <c r="E92" s="407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240"/>
      <c r="V92" s="240"/>
      <c r="W92" s="241"/>
    </row>
    <row r="93" spans="1:23" ht="18.75" x14ac:dyDescent="0.3">
      <c r="A93" s="293"/>
      <c r="B93" s="294"/>
      <c r="C93" s="636" t="s">
        <v>159</v>
      </c>
      <c r="D93" s="597">
        <v>4</v>
      </c>
      <c r="E93" s="600">
        <v>310</v>
      </c>
      <c r="F93" s="603"/>
      <c r="G93" s="604"/>
      <c r="H93" s="596"/>
      <c r="I93" s="607"/>
      <c r="J93" s="610"/>
      <c r="K93" s="613"/>
      <c r="L93" s="596"/>
      <c r="M93" s="604"/>
      <c r="N93" s="603"/>
      <c r="O93" s="616"/>
      <c r="P93" s="617"/>
      <c r="Q93" s="618"/>
      <c r="R93" s="619"/>
      <c r="S93" s="620"/>
      <c r="T93" s="596"/>
      <c r="U93" s="572">
        <f>SUM(F93:T96)</f>
        <v>0</v>
      </c>
      <c r="V93" s="572">
        <f>U93*D93</f>
        <v>0</v>
      </c>
      <c r="W93" s="573">
        <f>U93*E93</f>
        <v>0</v>
      </c>
    </row>
    <row r="94" spans="1:23" ht="18.75" x14ac:dyDescent="0.3">
      <c r="A94" s="264"/>
      <c r="B94" s="265"/>
      <c r="C94" s="634"/>
      <c r="D94" s="598"/>
      <c r="E94" s="601"/>
      <c r="F94" s="584"/>
      <c r="G94" s="605"/>
      <c r="H94" s="582"/>
      <c r="I94" s="608"/>
      <c r="J94" s="611"/>
      <c r="K94" s="614"/>
      <c r="L94" s="582"/>
      <c r="M94" s="605"/>
      <c r="N94" s="584"/>
      <c r="O94" s="586"/>
      <c r="P94" s="588"/>
      <c r="Q94" s="590"/>
      <c r="R94" s="592"/>
      <c r="S94" s="594"/>
      <c r="T94" s="582"/>
      <c r="U94" s="568"/>
      <c r="V94" s="568"/>
      <c r="W94" s="570"/>
    </row>
    <row r="95" spans="1:23" ht="18.75" x14ac:dyDescent="0.3">
      <c r="A95" s="266"/>
      <c r="B95" s="267"/>
      <c r="C95" s="634"/>
      <c r="D95" s="598"/>
      <c r="E95" s="601"/>
      <c r="F95" s="584"/>
      <c r="G95" s="605"/>
      <c r="H95" s="582"/>
      <c r="I95" s="608"/>
      <c r="J95" s="611"/>
      <c r="K95" s="614"/>
      <c r="L95" s="582"/>
      <c r="M95" s="605"/>
      <c r="N95" s="584"/>
      <c r="O95" s="586"/>
      <c r="P95" s="588"/>
      <c r="Q95" s="590"/>
      <c r="R95" s="592"/>
      <c r="S95" s="594"/>
      <c r="T95" s="582"/>
      <c r="U95" s="568"/>
      <c r="V95" s="568"/>
      <c r="W95" s="570"/>
    </row>
    <row r="96" spans="1:23" ht="19.5" thickBot="1" x14ac:dyDescent="0.35">
      <c r="A96" s="268"/>
      <c r="B96" s="269"/>
      <c r="C96" s="635"/>
      <c r="D96" s="599"/>
      <c r="E96" s="602"/>
      <c r="F96" s="585"/>
      <c r="G96" s="606"/>
      <c r="H96" s="583"/>
      <c r="I96" s="609"/>
      <c r="J96" s="612"/>
      <c r="K96" s="615"/>
      <c r="L96" s="583"/>
      <c r="M96" s="606"/>
      <c r="N96" s="585"/>
      <c r="O96" s="587"/>
      <c r="P96" s="589"/>
      <c r="Q96" s="591"/>
      <c r="R96" s="593"/>
      <c r="S96" s="595"/>
      <c r="T96" s="583"/>
      <c r="U96" s="569"/>
      <c r="V96" s="569"/>
      <c r="W96" s="571"/>
    </row>
    <row r="97" spans="1:23" ht="18.75" x14ac:dyDescent="0.3">
      <c r="A97" s="293"/>
      <c r="B97" s="294"/>
      <c r="C97" s="636" t="s">
        <v>160</v>
      </c>
      <c r="D97" s="597">
        <v>4</v>
      </c>
      <c r="E97" s="600">
        <v>310</v>
      </c>
      <c r="F97" s="603"/>
      <c r="G97" s="604"/>
      <c r="H97" s="596"/>
      <c r="I97" s="607"/>
      <c r="J97" s="610"/>
      <c r="K97" s="613"/>
      <c r="L97" s="596"/>
      <c r="M97" s="604"/>
      <c r="N97" s="603"/>
      <c r="O97" s="616"/>
      <c r="P97" s="617"/>
      <c r="Q97" s="618"/>
      <c r="R97" s="619"/>
      <c r="S97" s="620"/>
      <c r="T97" s="596"/>
      <c r="U97" s="572">
        <f>SUM(F97:T100)</f>
        <v>0</v>
      </c>
      <c r="V97" s="572">
        <f>U97*D97</f>
        <v>0</v>
      </c>
      <c r="W97" s="573">
        <f>U97*E97</f>
        <v>0</v>
      </c>
    </row>
    <row r="98" spans="1:23" ht="18.75" x14ac:dyDescent="0.3">
      <c r="A98" s="264"/>
      <c r="B98" s="265"/>
      <c r="C98" s="634"/>
      <c r="D98" s="598"/>
      <c r="E98" s="601"/>
      <c r="F98" s="584"/>
      <c r="G98" s="605"/>
      <c r="H98" s="582"/>
      <c r="I98" s="608"/>
      <c r="J98" s="611"/>
      <c r="K98" s="614"/>
      <c r="L98" s="582"/>
      <c r="M98" s="605"/>
      <c r="N98" s="584"/>
      <c r="O98" s="586"/>
      <c r="P98" s="588"/>
      <c r="Q98" s="590"/>
      <c r="R98" s="592"/>
      <c r="S98" s="594"/>
      <c r="T98" s="582"/>
      <c r="U98" s="568"/>
      <c r="V98" s="568"/>
      <c r="W98" s="570"/>
    </row>
    <row r="99" spans="1:23" ht="18.75" x14ac:dyDescent="0.3">
      <c r="A99" s="266"/>
      <c r="B99" s="267"/>
      <c r="C99" s="634"/>
      <c r="D99" s="598"/>
      <c r="E99" s="601"/>
      <c r="F99" s="584"/>
      <c r="G99" s="605"/>
      <c r="H99" s="582"/>
      <c r="I99" s="608"/>
      <c r="J99" s="611"/>
      <c r="K99" s="614"/>
      <c r="L99" s="582"/>
      <c r="M99" s="605"/>
      <c r="N99" s="584"/>
      <c r="O99" s="586"/>
      <c r="P99" s="588"/>
      <c r="Q99" s="590"/>
      <c r="R99" s="592"/>
      <c r="S99" s="594"/>
      <c r="T99" s="582"/>
      <c r="U99" s="568"/>
      <c r="V99" s="568"/>
      <c r="W99" s="570"/>
    </row>
    <row r="100" spans="1:23" ht="19.5" thickBot="1" x14ac:dyDescent="0.35">
      <c r="A100" s="268"/>
      <c r="B100" s="269"/>
      <c r="C100" s="635"/>
      <c r="D100" s="599"/>
      <c r="E100" s="602"/>
      <c r="F100" s="585"/>
      <c r="G100" s="606"/>
      <c r="H100" s="583"/>
      <c r="I100" s="609"/>
      <c r="J100" s="612"/>
      <c r="K100" s="615"/>
      <c r="L100" s="583"/>
      <c r="M100" s="606"/>
      <c r="N100" s="585"/>
      <c r="O100" s="587"/>
      <c r="P100" s="589"/>
      <c r="Q100" s="591"/>
      <c r="R100" s="593"/>
      <c r="S100" s="595"/>
      <c r="T100" s="583"/>
      <c r="U100" s="569"/>
      <c r="V100" s="569"/>
      <c r="W100" s="571"/>
    </row>
    <row r="101" spans="1:23" ht="18.75" x14ac:dyDescent="0.3">
      <c r="A101" s="293"/>
      <c r="B101" s="294"/>
      <c r="C101" s="636" t="s">
        <v>161</v>
      </c>
      <c r="D101" s="597">
        <v>4</v>
      </c>
      <c r="E101" s="600">
        <v>330</v>
      </c>
      <c r="F101" s="603"/>
      <c r="G101" s="604"/>
      <c r="H101" s="596"/>
      <c r="I101" s="607"/>
      <c r="J101" s="610"/>
      <c r="K101" s="613"/>
      <c r="L101" s="596"/>
      <c r="M101" s="604"/>
      <c r="N101" s="603"/>
      <c r="O101" s="616"/>
      <c r="P101" s="617"/>
      <c r="Q101" s="618"/>
      <c r="R101" s="619"/>
      <c r="S101" s="620"/>
      <c r="T101" s="596"/>
      <c r="U101" s="572">
        <f>SUM(F101:T104)</f>
        <v>0</v>
      </c>
      <c r="V101" s="572">
        <f>U101*D101</f>
        <v>0</v>
      </c>
      <c r="W101" s="573">
        <f>U101*E101</f>
        <v>0</v>
      </c>
    </row>
    <row r="102" spans="1:23" ht="18.75" x14ac:dyDescent="0.3">
      <c r="A102" s="264"/>
      <c r="B102" s="265"/>
      <c r="C102" s="634"/>
      <c r="D102" s="598"/>
      <c r="E102" s="601"/>
      <c r="F102" s="584"/>
      <c r="G102" s="605"/>
      <c r="H102" s="582"/>
      <c r="I102" s="608"/>
      <c r="J102" s="611"/>
      <c r="K102" s="614"/>
      <c r="L102" s="582"/>
      <c r="M102" s="605"/>
      <c r="N102" s="584"/>
      <c r="O102" s="586"/>
      <c r="P102" s="588"/>
      <c r="Q102" s="590"/>
      <c r="R102" s="592"/>
      <c r="S102" s="594"/>
      <c r="T102" s="582"/>
      <c r="U102" s="568"/>
      <c r="V102" s="568"/>
      <c r="W102" s="570"/>
    </row>
    <row r="103" spans="1:23" ht="18.75" x14ac:dyDescent="0.3">
      <c r="A103" s="266"/>
      <c r="B103" s="267"/>
      <c r="C103" s="634"/>
      <c r="D103" s="598"/>
      <c r="E103" s="601"/>
      <c r="F103" s="584"/>
      <c r="G103" s="605"/>
      <c r="H103" s="582"/>
      <c r="I103" s="608"/>
      <c r="J103" s="611"/>
      <c r="K103" s="614"/>
      <c r="L103" s="582"/>
      <c r="M103" s="605"/>
      <c r="N103" s="584"/>
      <c r="O103" s="586"/>
      <c r="P103" s="588"/>
      <c r="Q103" s="590"/>
      <c r="R103" s="592"/>
      <c r="S103" s="594"/>
      <c r="T103" s="582"/>
      <c r="U103" s="568"/>
      <c r="V103" s="568"/>
      <c r="W103" s="570"/>
    </row>
    <row r="104" spans="1:23" ht="19.5" thickBot="1" x14ac:dyDescent="0.35">
      <c r="A104" s="268"/>
      <c r="B104" s="269"/>
      <c r="C104" s="635"/>
      <c r="D104" s="599"/>
      <c r="E104" s="602"/>
      <c r="F104" s="585"/>
      <c r="G104" s="606"/>
      <c r="H104" s="583"/>
      <c r="I104" s="609"/>
      <c r="J104" s="612"/>
      <c r="K104" s="615"/>
      <c r="L104" s="583"/>
      <c r="M104" s="606"/>
      <c r="N104" s="585"/>
      <c r="O104" s="587"/>
      <c r="P104" s="589"/>
      <c r="Q104" s="591"/>
      <c r="R104" s="593"/>
      <c r="S104" s="595"/>
      <c r="T104" s="583"/>
      <c r="U104" s="569"/>
      <c r="V104" s="569"/>
      <c r="W104" s="571"/>
    </row>
    <row r="105" spans="1:23" ht="18.75" x14ac:dyDescent="0.3">
      <c r="A105" s="293"/>
      <c r="B105" s="294"/>
      <c r="C105" s="636" t="s">
        <v>162</v>
      </c>
      <c r="D105" s="597">
        <v>5</v>
      </c>
      <c r="E105" s="600">
        <v>370</v>
      </c>
      <c r="F105" s="603"/>
      <c r="G105" s="604"/>
      <c r="H105" s="596"/>
      <c r="I105" s="607"/>
      <c r="J105" s="610"/>
      <c r="K105" s="613"/>
      <c r="L105" s="596"/>
      <c r="M105" s="604"/>
      <c r="N105" s="603"/>
      <c r="O105" s="616"/>
      <c r="P105" s="617"/>
      <c r="Q105" s="618"/>
      <c r="R105" s="619"/>
      <c r="S105" s="620"/>
      <c r="T105" s="596"/>
      <c r="U105" s="572">
        <f>SUM(F105:T108)</f>
        <v>0</v>
      </c>
      <c r="V105" s="572">
        <f>U105*D105</f>
        <v>0</v>
      </c>
      <c r="W105" s="573">
        <f>U105*E105</f>
        <v>0</v>
      </c>
    </row>
    <row r="106" spans="1:23" ht="18.75" x14ac:dyDescent="0.3">
      <c r="A106" s="264"/>
      <c r="B106" s="265"/>
      <c r="C106" s="634"/>
      <c r="D106" s="598"/>
      <c r="E106" s="601"/>
      <c r="F106" s="584"/>
      <c r="G106" s="605"/>
      <c r="H106" s="582"/>
      <c r="I106" s="608"/>
      <c r="J106" s="611"/>
      <c r="K106" s="614"/>
      <c r="L106" s="582"/>
      <c r="M106" s="605"/>
      <c r="N106" s="584"/>
      <c r="O106" s="586"/>
      <c r="P106" s="588"/>
      <c r="Q106" s="590"/>
      <c r="R106" s="592"/>
      <c r="S106" s="594"/>
      <c r="T106" s="582"/>
      <c r="U106" s="568"/>
      <c r="V106" s="568"/>
      <c r="W106" s="570"/>
    </row>
    <row r="107" spans="1:23" ht="18.75" x14ac:dyDescent="0.3">
      <c r="A107" s="266"/>
      <c r="B107" s="267"/>
      <c r="C107" s="634"/>
      <c r="D107" s="598"/>
      <c r="E107" s="601"/>
      <c r="F107" s="584"/>
      <c r="G107" s="605"/>
      <c r="H107" s="582"/>
      <c r="I107" s="608"/>
      <c r="J107" s="611"/>
      <c r="K107" s="614"/>
      <c r="L107" s="582"/>
      <c r="M107" s="605"/>
      <c r="N107" s="584"/>
      <c r="O107" s="586"/>
      <c r="P107" s="588"/>
      <c r="Q107" s="590"/>
      <c r="R107" s="592"/>
      <c r="S107" s="594"/>
      <c r="T107" s="582"/>
      <c r="U107" s="568"/>
      <c r="V107" s="568"/>
      <c r="W107" s="570"/>
    </row>
    <row r="108" spans="1:23" ht="19.5" thickBot="1" x14ac:dyDescent="0.35">
      <c r="A108" s="268"/>
      <c r="B108" s="269"/>
      <c r="C108" s="635"/>
      <c r="D108" s="599"/>
      <c r="E108" s="602"/>
      <c r="F108" s="585"/>
      <c r="G108" s="606"/>
      <c r="H108" s="583"/>
      <c r="I108" s="609"/>
      <c r="J108" s="612"/>
      <c r="K108" s="615"/>
      <c r="L108" s="583"/>
      <c r="M108" s="606"/>
      <c r="N108" s="585"/>
      <c r="O108" s="587"/>
      <c r="P108" s="589"/>
      <c r="Q108" s="591"/>
      <c r="R108" s="593"/>
      <c r="S108" s="595"/>
      <c r="T108" s="583"/>
      <c r="U108" s="569"/>
      <c r="V108" s="569"/>
      <c r="W108" s="571"/>
    </row>
    <row r="109" spans="1:23" ht="14.1" customHeight="1" x14ac:dyDescent="0.25">
      <c r="A109" s="640" t="s">
        <v>139</v>
      </c>
      <c r="B109" s="641"/>
      <c r="C109" s="642"/>
      <c r="D109" s="406"/>
      <c r="E109" s="407"/>
      <c r="F109" s="191"/>
      <c r="G109" s="191"/>
      <c r="H109" s="191"/>
      <c r="I109" s="191"/>
      <c r="J109" s="192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240"/>
      <c r="V109" s="240"/>
      <c r="W109" s="241"/>
    </row>
    <row r="110" spans="1:23" ht="22.35" customHeight="1" x14ac:dyDescent="0.3">
      <c r="A110" s="264"/>
      <c r="B110" s="265"/>
      <c r="C110" s="429" t="s">
        <v>163</v>
      </c>
      <c r="D110" s="508">
        <v>5</v>
      </c>
      <c r="E110" s="502">
        <v>585</v>
      </c>
      <c r="F110" s="143"/>
      <c r="G110" s="144"/>
      <c r="H110" s="145"/>
      <c r="I110" s="146"/>
      <c r="J110" s="200"/>
      <c r="K110" s="147"/>
      <c r="L110" s="145"/>
      <c r="M110" s="144"/>
      <c r="N110" s="143"/>
      <c r="O110" s="509"/>
      <c r="P110" s="363"/>
      <c r="Q110" s="148"/>
      <c r="R110" s="149"/>
      <c r="S110" s="150"/>
      <c r="T110" s="145"/>
      <c r="U110" s="497">
        <f>SUM(F110:T110)</f>
        <v>0</v>
      </c>
      <c r="V110" s="497">
        <f>U110*D110</f>
        <v>0</v>
      </c>
      <c r="W110" s="225">
        <f>U110*E110</f>
        <v>0</v>
      </c>
    </row>
    <row r="111" spans="1:23" ht="18.75" x14ac:dyDescent="0.3">
      <c r="A111" s="264"/>
      <c r="B111" s="265"/>
      <c r="C111" s="270" t="s">
        <v>14</v>
      </c>
      <c r="D111" s="392">
        <v>1</v>
      </c>
      <c r="E111" s="295">
        <v>125</v>
      </c>
      <c r="F111" s="173"/>
      <c r="G111" s="174"/>
      <c r="H111" s="175"/>
      <c r="I111" s="176"/>
      <c r="J111" s="203"/>
      <c r="K111" s="177"/>
      <c r="L111" s="175"/>
      <c r="M111" s="174"/>
      <c r="N111" s="173"/>
      <c r="O111" s="480"/>
      <c r="P111" s="362"/>
      <c r="Q111" s="178"/>
      <c r="R111" s="179"/>
      <c r="S111" s="180"/>
      <c r="T111" s="175"/>
      <c r="U111" s="219"/>
      <c r="V111" s="220">
        <f>SUM(F111:T111)</f>
        <v>0</v>
      </c>
      <c r="W111" s="221">
        <f>V111*E111</f>
        <v>0</v>
      </c>
    </row>
    <row r="112" spans="1:23" ht="18.75" x14ac:dyDescent="0.3">
      <c r="A112" s="264"/>
      <c r="B112" s="265"/>
      <c r="C112" s="270" t="s">
        <v>15</v>
      </c>
      <c r="D112" s="392">
        <v>1</v>
      </c>
      <c r="E112" s="295">
        <v>125</v>
      </c>
      <c r="F112" s="173"/>
      <c r="G112" s="174"/>
      <c r="H112" s="175"/>
      <c r="I112" s="176"/>
      <c r="J112" s="203"/>
      <c r="K112" s="177"/>
      <c r="L112" s="175"/>
      <c r="M112" s="174"/>
      <c r="N112" s="173"/>
      <c r="O112" s="480"/>
      <c r="P112" s="362"/>
      <c r="Q112" s="178"/>
      <c r="R112" s="179"/>
      <c r="S112" s="180"/>
      <c r="T112" s="175"/>
      <c r="U112" s="219"/>
      <c r="V112" s="220">
        <f>SUM(F112:T112)</f>
        <v>0</v>
      </c>
      <c r="W112" s="221">
        <f>V112*E112</f>
        <v>0</v>
      </c>
    </row>
    <row r="113" spans="1:23" ht="18.75" x14ac:dyDescent="0.3">
      <c r="A113" s="266"/>
      <c r="B113" s="267"/>
      <c r="C113" s="271" t="s">
        <v>16</v>
      </c>
      <c r="D113" s="393">
        <v>1</v>
      </c>
      <c r="E113" s="295">
        <v>100</v>
      </c>
      <c r="F113" s="173"/>
      <c r="G113" s="174"/>
      <c r="H113" s="175"/>
      <c r="I113" s="176"/>
      <c r="J113" s="203"/>
      <c r="K113" s="177"/>
      <c r="L113" s="175"/>
      <c r="M113" s="174"/>
      <c r="N113" s="173"/>
      <c r="O113" s="480"/>
      <c r="P113" s="362"/>
      <c r="Q113" s="178"/>
      <c r="R113" s="179"/>
      <c r="S113" s="180"/>
      <c r="T113" s="175"/>
      <c r="U113" s="219"/>
      <c r="V113" s="220">
        <f>SUM(F113:T113)</f>
        <v>0</v>
      </c>
      <c r="W113" s="221">
        <f>V113*E113</f>
        <v>0</v>
      </c>
    </row>
    <row r="114" spans="1:23" ht="18.75" x14ac:dyDescent="0.3">
      <c r="A114" s="272"/>
      <c r="B114" s="273"/>
      <c r="C114" s="271" t="s">
        <v>17</v>
      </c>
      <c r="D114" s="394">
        <v>1</v>
      </c>
      <c r="E114" s="295">
        <v>110</v>
      </c>
      <c r="F114" s="173"/>
      <c r="G114" s="174"/>
      <c r="H114" s="175"/>
      <c r="I114" s="176"/>
      <c r="J114" s="203"/>
      <c r="K114" s="177"/>
      <c r="L114" s="175"/>
      <c r="M114" s="174"/>
      <c r="N114" s="173"/>
      <c r="O114" s="480"/>
      <c r="P114" s="362"/>
      <c r="Q114" s="178"/>
      <c r="R114" s="179"/>
      <c r="S114" s="180"/>
      <c r="T114" s="175"/>
      <c r="U114" s="227"/>
      <c r="V114" s="220">
        <f>SUM(F114:T114)</f>
        <v>0</v>
      </c>
      <c r="W114" s="221">
        <f>V114*E114</f>
        <v>0</v>
      </c>
    </row>
    <row r="115" spans="1:23" ht="19.5" thickBot="1" x14ac:dyDescent="0.35">
      <c r="A115" s="268"/>
      <c r="B115" s="269"/>
      <c r="C115" s="274" t="s">
        <v>18</v>
      </c>
      <c r="D115" s="395">
        <v>1</v>
      </c>
      <c r="E115" s="296">
        <v>125</v>
      </c>
      <c r="F115" s="181"/>
      <c r="G115" s="182"/>
      <c r="H115" s="183"/>
      <c r="I115" s="184"/>
      <c r="J115" s="204"/>
      <c r="K115" s="185"/>
      <c r="L115" s="183"/>
      <c r="M115" s="182"/>
      <c r="N115" s="181"/>
      <c r="O115" s="186"/>
      <c r="P115" s="187"/>
      <c r="Q115" s="188"/>
      <c r="R115" s="189"/>
      <c r="S115" s="190"/>
      <c r="T115" s="183"/>
      <c r="U115" s="234"/>
      <c r="V115" s="223">
        <f>SUM(F115:T115)</f>
        <v>0</v>
      </c>
      <c r="W115" s="226">
        <f>V115*E115</f>
        <v>0</v>
      </c>
    </row>
    <row r="116" spans="1:23" ht="22.35" customHeight="1" x14ac:dyDescent="0.3">
      <c r="A116" s="264"/>
      <c r="B116" s="265"/>
      <c r="C116" s="429" t="s">
        <v>164</v>
      </c>
      <c r="D116" s="508">
        <v>3</v>
      </c>
      <c r="E116" s="502">
        <f>SUM(E117:E119)</f>
        <v>425</v>
      </c>
      <c r="F116" s="143"/>
      <c r="G116" s="144"/>
      <c r="H116" s="145"/>
      <c r="I116" s="146"/>
      <c r="J116" s="200"/>
      <c r="K116" s="147"/>
      <c r="L116" s="145"/>
      <c r="M116" s="144"/>
      <c r="N116" s="143"/>
      <c r="O116" s="509"/>
      <c r="P116" s="363"/>
      <c r="Q116" s="148"/>
      <c r="R116" s="149"/>
      <c r="S116" s="150"/>
      <c r="T116" s="145"/>
      <c r="U116" s="497">
        <f>SUM(F116:T116)</f>
        <v>0</v>
      </c>
      <c r="V116" s="497">
        <f>U116*D116</f>
        <v>0</v>
      </c>
      <c r="W116" s="225">
        <f>U116*E116</f>
        <v>0</v>
      </c>
    </row>
    <row r="117" spans="1:23" ht="18.75" x14ac:dyDescent="0.3">
      <c r="A117" s="264"/>
      <c r="B117" s="265"/>
      <c r="C117" s="270" t="s">
        <v>14</v>
      </c>
      <c r="D117" s="392">
        <v>1</v>
      </c>
      <c r="E117" s="295">
        <v>150</v>
      </c>
      <c r="F117" s="173"/>
      <c r="G117" s="174"/>
      <c r="H117" s="175"/>
      <c r="I117" s="176"/>
      <c r="J117" s="203"/>
      <c r="K117" s="177"/>
      <c r="L117" s="175"/>
      <c r="M117" s="174"/>
      <c r="N117" s="173"/>
      <c r="O117" s="480"/>
      <c r="P117" s="362"/>
      <c r="Q117" s="178"/>
      <c r="R117" s="179"/>
      <c r="S117" s="180"/>
      <c r="T117" s="175"/>
      <c r="U117" s="219"/>
      <c r="V117" s="220">
        <f>SUM(F117:T117)</f>
        <v>0</v>
      </c>
      <c r="W117" s="221">
        <f>V117*E117</f>
        <v>0</v>
      </c>
    </row>
    <row r="118" spans="1:23" ht="18.75" x14ac:dyDescent="0.3">
      <c r="A118" s="264"/>
      <c r="B118" s="265"/>
      <c r="C118" s="270" t="s">
        <v>15</v>
      </c>
      <c r="D118" s="392">
        <v>1</v>
      </c>
      <c r="E118" s="295">
        <v>125</v>
      </c>
      <c r="F118" s="173"/>
      <c r="G118" s="174"/>
      <c r="H118" s="175"/>
      <c r="I118" s="176"/>
      <c r="J118" s="203"/>
      <c r="K118" s="177"/>
      <c r="L118" s="175"/>
      <c r="M118" s="174"/>
      <c r="N118" s="173"/>
      <c r="O118" s="480"/>
      <c r="P118" s="362"/>
      <c r="Q118" s="178"/>
      <c r="R118" s="179"/>
      <c r="S118" s="180"/>
      <c r="T118" s="175"/>
      <c r="U118" s="219"/>
      <c r="V118" s="220">
        <f>SUM(F118:T118)</f>
        <v>0</v>
      </c>
      <c r="W118" s="221">
        <f>V118*E118</f>
        <v>0</v>
      </c>
    </row>
    <row r="119" spans="1:23" ht="18.75" x14ac:dyDescent="0.3">
      <c r="A119" s="266"/>
      <c r="B119" s="267"/>
      <c r="C119" s="271" t="s">
        <v>16</v>
      </c>
      <c r="D119" s="393">
        <v>1</v>
      </c>
      <c r="E119" s="295">
        <v>150</v>
      </c>
      <c r="F119" s="173"/>
      <c r="G119" s="174"/>
      <c r="H119" s="175"/>
      <c r="I119" s="176"/>
      <c r="J119" s="203"/>
      <c r="K119" s="177"/>
      <c r="L119" s="175"/>
      <c r="M119" s="174"/>
      <c r="N119" s="173"/>
      <c r="O119" s="480"/>
      <c r="P119" s="362"/>
      <c r="Q119" s="178"/>
      <c r="R119" s="179"/>
      <c r="S119" s="180"/>
      <c r="T119" s="175"/>
      <c r="U119" s="219"/>
      <c r="V119" s="220">
        <f>SUM(F119:T119)</f>
        <v>0</v>
      </c>
      <c r="W119" s="221">
        <f>V119*E119</f>
        <v>0</v>
      </c>
    </row>
    <row r="120" spans="1:23" ht="19.5" thickBot="1" x14ac:dyDescent="0.35">
      <c r="A120" s="268"/>
      <c r="B120" s="269"/>
      <c r="C120" s="398"/>
      <c r="D120" s="274"/>
      <c r="E120" s="408"/>
      <c r="F120" s="181"/>
      <c r="G120" s="182"/>
      <c r="H120" s="183"/>
      <c r="I120" s="184"/>
      <c r="J120" s="204"/>
      <c r="K120" s="185"/>
      <c r="L120" s="183"/>
      <c r="M120" s="182"/>
      <c r="N120" s="181"/>
      <c r="O120" s="186"/>
      <c r="P120" s="187"/>
      <c r="Q120" s="188"/>
      <c r="R120" s="189"/>
      <c r="S120" s="190"/>
      <c r="T120" s="183"/>
      <c r="U120" s="234"/>
      <c r="V120" s="223"/>
      <c r="W120" s="236"/>
    </row>
    <row r="121" spans="1:23" ht="22.35" customHeight="1" x14ac:dyDescent="0.3">
      <c r="A121" s="264"/>
      <c r="B121" s="265"/>
      <c r="C121" s="429" t="s">
        <v>165</v>
      </c>
      <c r="D121" s="510">
        <v>6</v>
      </c>
      <c r="E121" s="409">
        <f>SUM(E122:E127)</f>
        <v>1070</v>
      </c>
      <c r="F121" s="143"/>
      <c r="G121" s="144"/>
      <c r="H121" s="145"/>
      <c r="I121" s="146"/>
      <c r="J121" s="200"/>
      <c r="K121" s="147"/>
      <c r="L121" s="145"/>
      <c r="M121" s="144"/>
      <c r="N121" s="143"/>
      <c r="O121" s="509"/>
      <c r="P121" s="363"/>
      <c r="Q121" s="148"/>
      <c r="R121" s="149"/>
      <c r="S121" s="150"/>
      <c r="T121" s="145"/>
      <c r="U121" s="497">
        <f>SUM(F121:T121)</f>
        <v>0</v>
      </c>
      <c r="V121" s="497">
        <f>U121*D121</f>
        <v>0</v>
      </c>
      <c r="W121" s="507">
        <f>U121*E121</f>
        <v>0</v>
      </c>
    </row>
    <row r="122" spans="1:23" ht="18.75" x14ac:dyDescent="0.3">
      <c r="A122" s="264"/>
      <c r="B122" s="265"/>
      <c r="C122" s="270" t="s">
        <v>14</v>
      </c>
      <c r="D122" s="270">
        <v>1</v>
      </c>
      <c r="E122" s="410">
        <v>210</v>
      </c>
      <c r="F122" s="173"/>
      <c r="G122" s="174"/>
      <c r="H122" s="175"/>
      <c r="I122" s="176"/>
      <c r="J122" s="203"/>
      <c r="K122" s="177"/>
      <c r="L122" s="175"/>
      <c r="M122" s="174"/>
      <c r="N122" s="173"/>
      <c r="O122" s="480"/>
      <c r="P122" s="362"/>
      <c r="Q122" s="178"/>
      <c r="R122" s="179"/>
      <c r="S122" s="180"/>
      <c r="T122" s="175"/>
      <c r="U122" s="219"/>
      <c r="V122" s="220">
        <f t="shared" ref="V122:V127" si="0">SUM(F122:T122)</f>
        <v>0</v>
      </c>
      <c r="W122" s="221">
        <f t="shared" ref="W122:W127" si="1">V122*E122</f>
        <v>0</v>
      </c>
    </row>
    <row r="123" spans="1:23" ht="18.75" x14ac:dyDescent="0.3">
      <c r="A123" s="264"/>
      <c r="B123" s="265"/>
      <c r="C123" s="270" t="s">
        <v>15</v>
      </c>
      <c r="D123" s="270">
        <v>1</v>
      </c>
      <c r="E123" s="295">
        <v>160</v>
      </c>
      <c r="F123" s="173"/>
      <c r="G123" s="174"/>
      <c r="H123" s="175"/>
      <c r="I123" s="176"/>
      <c r="J123" s="203"/>
      <c r="K123" s="177"/>
      <c r="L123" s="175"/>
      <c r="M123" s="174"/>
      <c r="N123" s="173"/>
      <c r="O123" s="480"/>
      <c r="P123" s="362"/>
      <c r="Q123" s="178"/>
      <c r="R123" s="179"/>
      <c r="S123" s="180"/>
      <c r="T123" s="175"/>
      <c r="U123" s="219"/>
      <c r="V123" s="220">
        <f t="shared" si="0"/>
        <v>0</v>
      </c>
      <c r="W123" s="221">
        <f t="shared" si="1"/>
        <v>0</v>
      </c>
    </row>
    <row r="124" spans="1:23" ht="18.75" x14ac:dyDescent="0.3">
      <c r="A124" s="266"/>
      <c r="B124" s="267"/>
      <c r="C124" s="271" t="s">
        <v>16</v>
      </c>
      <c r="D124" s="271">
        <v>1</v>
      </c>
      <c r="E124" s="295">
        <v>160</v>
      </c>
      <c r="F124" s="173"/>
      <c r="G124" s="174"/>
      <c r="H124" s="175"/>
      <c r="I124" s="176"/>
      <c r="J124" s="203"/>
      <c r="K124" s="177"/>
      <c r="L124" s="175"/>
      <c r="M124" s="174"/>
      <c r="N124" s="173"/>
      <c r="O124" s="480"/>
      <c r="P124" s="362"/>
      <c r="Q124" s="178"/>
      <c r="R124" s="179"/>
      <c r="S124" s="180"/>
      <c r="T124" s="175"/>
      <c r="U124" s="219"/>
      <c r="V124" s="220">
        <f t="shared" si="0"/>
        <v>0</v>
      </c>
      <c r="W124" s="221">
        <f t="shared" si="1"/>
        <v>0</v>
      </c>
    </row>
    <row r="125" spans="1:23" ht="18.75" x14ac:dyDescent="0.3">
      <c r="A125" s="272"/>
      <c r="B125" s="273"/>
      <c r="C125" s="271" t="s">
        <v>17</v>
      </c>
      <c r="D125" s="275">
        <v>1</v>
      </c>
      <c r="E125" s="295">
        <v>160</v>
      </c>
      <c r="F125" s="151"/>
      <c r="G125" s="152"/>
      <c r="H125" s="153"/>
      <c r="I125" s="154"/>
      <c r="J125" s="201"/>
      <c r="K125" s="155"/>
      <c r="L125" s="153"/>
      <c r="M125" s="152"/>
      <c r="N125" s="151"/>
      <c r="O125" s="156"/>
      <c r="P125" s="157"/>
      <c r="Q125" s="158"/>
      <c r="R125" s="159"/>
      <c r="S125" s="160"/>
      <c r="T125" s="153"/>
      <c r="U125" s="219"/>
      <c r="V125" s="220">
        <f t="shared" si="0"/>
        <v>0</v>
      </c>
      <c r="W125" s="221">
        <f t="shared" si="1"/>
        <v>0</v>
      </c>
    </row>
    <row r="126" spans="1:23" ht="18.75" x14ac:dyDescent="0.3">
      <c r="A126" s="272"/>
      <c r="B126" s="273"/>
      <c r="C126" s="271" t="s">
        <v>18</v>
      </c>
      <c r="D126" s="275">
        <v>1</v>
      </c>
      <c r="E126" s="295">
        <v>160</v>
      </c>
      <c r="F126" s="151"/>
      <c r="G126" s="152"/>
      <c r="H126" s="153"/>
      <c r="I126" s="154"/>
      <c r="J126" s="201"/>
      <c r="K126" s="155"/>
      <c r="L126" s="153"/>
      <c r="M126" s="152"/>
      <c r="N126" s="151"/>
      <c r="O126" s="156"/>
      <c r="P126" s="157"/>
      <c r="Q126" s="158"/>
      <c r="R126" s="159"/>
      <c r="S126" s="160"/>
      <c r="T126" s="153"/>
      <c r="U126" s="219"/>
      <c r="V126" s="220">
        <f t="shared" si="0"/>
        <v>0</v>
      </c>
      <c r="W126" s="221">
        <f t="shared" si="1"/>
        <v>0</v>
      </c>
    </row>
    <row r="127" spans="1:23" ht="19.5" thickBot="1" x14ac:dyDescent="0.35">
      <c r="A127" s="268"/>
      <c r="B127" s="269"/>
      <c r="C127" s="274" t="s">
        <v>55</v>
      </c>
      <c r="D127" s="274">
        <v>1</v>
      </c>
      <c r="E127" s="296">
        <v>220</v>
      </c>
      <c r="F127" s="181"/>
      <c r="G127" s="182"/>
      <c r="H127" s="183"/>
      <c r="I127" s="184"/>
      <c r="J127" s="204"/>
      <c r="K127" s="185"/>
      <c r="L127" s="183"/>
      <c r="M127" s="182"/>
      <c r="N127" s="181"/>
      <c r="O127" s="186"/>
      <c r="P127" s="187"/>
      <c r="Q127" s="188"/>
      <c r="R127" s="189"/>
      <c r="S127" s="190"/>
      <c r="T127" s="183"/>
      <c r="U127" s="242"/>
      <c r="V127" s="223">
        <f t="shared" si="0"/>
        <v>0</v>
      </c>
      <c r="W127" s="243">
        <f t="shared" si="1"/>
        <v>0</v>
      </c>
    </row>
    <row r="128" spans="1:23" ht="14.1" customHeight="1" x14ac:dyDescent="0.25">
      <c r="A128" s="640" t="s">
        <v>24</v>
      </c>
      <c r="B128" s="641"/>
      <c r="C128" s="642"/>
      <c r="D128" s="406"/>
      <c r="E128" s="412"/>
      <c r="F128" s="193"/>
      <c r="G128" s="193"/>
      <c r="H128" s="193"/>
      <c r="I128" s="194"/>
      <c r="J128" s="206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244"/>
      <c r="V128" s="245"/>
      <c r="W128" s="246"/>
    </row>
    <row r="129" spans="1:23" ht="22.35" customHeight="1" x14ac:dyDescent="0.3">
      <c r="A129" s="264"/>
      <c r="B129" s="265"/>
      <c r="C129" s="429" t="s">
        <v>166</v>
      </c>
      <c r="D129" s="510">
        <v>3</v>
      </c>
      <c r="E129" s="502">
        <f>SUM(E130:E132)</f>
        <v>970</v>
      </c>
      <c r="F129" s="143"/>
      <c r="G129" s="144"/>
      <c r="H129" s="145"/>
      <c r="I129" s="146"/>
      <c r="J129" s="200"/>
      <c r="K129" s="147"/>
      <c r="L129" s="145"/>
      <c r="M129" s="144"/>
      <c r="N129" s="143"/>
      <c r="O129" s="509"/>
      <c r="P129" s="363"/>
      <c r="Q129" s="148"/>
      <c r="R129" s="149"/>
      <c r="S129" s="150"/>
      <c r="T129" s="145"/>
      <c r="U129" s="497">
        <f>SUM(F129:T129)</f>
        <v>0</v>
      </c>
      <c r="V129" s="497">
        <f>U129*D129</f>
        <v>0</v>
      </c>
      <c r="W129" s="225">
        <f>U129*E129</f>
        <v>0</v>
      </c>
    </row>
    <row r="130" spans="1:23" ht="18.75" x14ac:dyDescent="0.3">
      <c r="A130" s="264"/>
      <c r="B130" s="265"/>
      <c r="C130" s="411" t="s">
        <v>14</v>
      </c>
      <c r="D130" s="411">
        <v>1</v>
      </c>
      <c r="E130" s="295">
        <v>260</v>
      </c>
      <c r="F130" s="173"/>
      <c r="G130" s="174"/>
      <c r="H130" s="175"/>
      <c r="I130" s="176"/>
      <c r="J130" s="203"/>
      <c r="K130" s="177"/>
      <c r="L130" s="175"/>
      <c r="M130" s="174"/>
      <c r="N130" s="173"/>
      <c r="O130" s="480"/>
      <c r="P130" s="362"/>
      <c r="Q130" s="178"/>
      <c r="R130" s="179"/>
      <c r="S130" s="180"/>
      <c r="T130" s="175"/>
      <c r="U130" s="219"/>
      <c r="V130" s="220">
        <f>SUM(F130:T130)</f>
        <v>0</v>
      </c>
      <c r="W130" s="221">
        <f>V130*E130</f>
        <v>0</v>
      </c>
    </row>
    <row r="131" spans="1:23" ht="18.75" x14ac:dyDescent="0.3">
      <c r="A131" s="264"/>
      <c r="B131" s="265"/>
      <c r="C131" s="411" t="s">
        <v>15</v>
      </c>
      <c r="D131" s="411">
        <v>1</v>
      </c>
      <c r="E131" s="295">
        <v>330</v>
      </c>
      <c r="F131" s="173"/>
      <c r="G131" s="174"/>
      <c r="H131" s="175"/>
      <c r="I131" s="176"/>
      <c r="J131" s="203"/>
      <c r="K131" s="177"/>
      <c r="L131" s="175"/>
      <c r="M131" s="174"/>
      <c r="N131" s="173"/>
      <c r="O131" s="480"/>
      <c r="P131" s="362"/>
      <c r="Q131" s="178"/>
      <c r="R131" s="179"/>
      <c r="S131" s="180"/>
      <c r="T131" s="175"/>
      <c r="U131" s="219"/>
      <c r="V131" s="220">
        <f>SUM(F131:T131)</f>
        <v>0</v>
      </c>
      <c r="W131" s="221">
        <f>V131*E131</f>
        <v>0</v>
      </c>
    </row>
    <row r="132" spans="1:23" ht="18.75" x14ac:dyDescent="0.3">
      <c r="A132" s="266"/>
      <c r="B132" s="267"/>
      <c r="C132" s="397" t="s">
        <v>16</v>
      </c>
      <c r="D132" s="397">
        <v>1</v>
      </c>
      <c r="E132" s="295">
        <v>380</v>
      </c>
      <c r="F132" s="173"/>
      <c r="G132" s="174"/>
      <c r="H132" s="175"/>
      <c r="I132" s="176"/>
      <c r="J132" s="203"/>
      <c r="K132" s="177"/>
      <c r="L132" s="175"/>
      <c r="M132" s="174"/>
      <c r="N132" s="173"/>
      <c r="O132" s="480"/>
      <c r="P132" s="362"/>
      <c r="Q132" s="178"/>
      <c r="R132" s="179"/>
      <c r="S132" s="180"/>
      <c r="T132" s="175"/>
      <c r="U132" s="219"/>
      <c r="V132" s="220">
        <f>SUM(F132:T132)</f>
        <v>0</v>
      </c>
      <c r="W132" s="221">
        <f>V132*E132</f>
        <v>0</v>
      </c>
    </row>
    <row r="133" spans="1:23" ht="19.5" thickBot="1" x14ac:dyDescent="0.35">
      <c r="A133" s="268"/>
      <c r="B133" s="269"/>
      <c r="C133" s="398"/>
      <c r="D133" s="274"/>
      <c r="E133" s="399"/>
      <c r="F133" s="181"/>
      <c r="G133" s="182"/>
      <c r="H133" s="183"/>
      <c r="I133" s="184"/>
      <c r="J133" s="204"/>
      <c r="K133" s="185"/>
      <c r="L133" s="183"/>
      <c r="M133" s="182"/>
      <c r="N133" s="181"/>
      <c r="O133" s="186"/>
      <c r="P133" s="187"/>
      <c r="Q133" s="188"/>
      <c r="R133" s="189"/>
      <c r="S133" s="190"/>
      <c r="T133" s="183"/>
      <c r="U133" s="234"/>
      <c r="V133" s="223"/>
      <c r="W133" s="236"/>
    </row>
    <row r="134" spans="1:23" ht="22.35" customHeight="1" x14ac:dyDescent="0.3">
      <c r="A134" s="264"/>
      <c r="B134" s="265"/>
      <c r="C134" s="429" t="s">
        <v>167</v>
      </c>
      <c r="D134" s="510">
        <v>3</v>
      </c>
      <c r="E134" s="502">
        <f>SUM(E135:E137)</f>
        <v>800</v>
      </c>
      <c r="F134" s="143"/>
      <c r="G134" s="144"/>
      <c r="H134" s="145"/>
      <c r="I134" s="146"/>
      <c r="J134" s="200"/>
      <c r="K134" s="147"/>
      <c r="L134" s="145"/>
      <c r="M134" s="144"/>
      <c r="N134" s="143"/>
      <c r="O134" s="509"/>
      <c r="P134" s="363"/>
      <c r="Q134" s="148"/>
      <c r="R134" s="149"/>
      <c r="S134" s="150"/>
      <c r="T134" s="145"/>
      <c r="U134" s="497">
        <f>SUM(F134:T134)</f>
        <v>0</v>
      </c>
      <c r="V134" s="497">
        <f>U134*D134</f>
        <v>0</v>
      </c>
      <c r="W134" s="225">
        <f>U134*E134</f>
        <v>0</v>
      </c>
    </row>
    <row r="135" spans="1:23" ht="18.75" x14ac:dyDescent="0.3">
      <c r="A135" s="264"/>
      <c r="B135" s="265"/>
      <c r="C135" s="270" t="s">
        <v>14</v>
      </c>
      <c r="D135" s="270">
        <v>1</v>
      </c>
      <c r="E135" s="295">
        <v>320</v>
      </c>
      <c r="F135" s="173"/>
      <c r="G135" s="174"/>
      <c r="H135" s="175"/>
      <c r="I135" s="176"/>
      <c r="J135" s="203"/>
      <c r="K135" s="177"/>
      <c r="L135" s="175"/>
      <c r="M135" s="174"/>
      <c r="N135" s="173"/>
      <c r="O135" s="480"/>
      <c r="P135" s="362"/>
      <c r="Q135" s="178"/>
      <c r="R135" s="179"/>
      <c r="S135" s="180"/>
      <c r="T135" s="175"/>
      <c r="U135" s="219"/>
      <c r="V135" s="220">
        <f>SUM(F135:T135)</f>
        <v>0</v>
      </c>
      <c r="W135" s="221">
        <f>V135*E135</f>
        <v>0</v>
      </c>
    </row>
    <row r="136" spans="1:23" ht="18.75" x14ac:dyDescent="0.3">
      <c r="A136" s="264"/>
      <c r="B136" s="265"/>
      <c r="C136" s="270" t="s">
        <v>15</v>
      </c>
      <c r="D136" s="270">
        <v>1</v>
      </c>
      <c r="E136" s="295">
        <v>270</v>
      </c>
      <c r="F136" s="173"/>
      <c r="G136" s="174"/>
      <c r="H136" s="175"/>
      <c r="I136" s="176"/>
      <c r="J136" s="203"/>
      <c r="K136" s="177"/>
      <c r="L136" s="175"/>
      <c r="M136" s="174"/>
      <c r="N136" s="173"/>
      <c r="O136" s="480"/>
      <c r="P136" s="362"/>
      <c r="Q136" s="178"/>
      <c r="R136" s="179"/>
      <c r="S136" s="180"/>
      <c r="T136" s="175"/>
      <c r="U136" s="219"/>
      <c r="V136" s="220">
        <f>SUM(F136:T136)</f>
        <v>0</v>
      </c>
      <c r="W136" s="221">
        <f>V136*E136</f>
        <v>0</v>
      </c>
    </row>
    <row r="137" spans="1:23" ht="18.75" x14ac:dyDescent="0.3">
      <c r="A137" s="266"/>
      <c r="B137" s="267"/>
      <c r="C137" s="271" t="s">
        <v>16</v>
      </c>
      <c r="D137" s="271">
        <v>1</v>
      </c>
      <c r="E137" s="295">
        <v>210</v>
      </c>
      <c r="F137" s="173"/>
      <c r="G137" s="174"/>
      <c r="H137" s="175"/>
      <c r="I137" s="176"/>
      <c r="J137" s="203"/>
      <c r="K137" s="177"/>
      <c r="L137" s="175"/>
      <c r="M137" s="174"/>
      <c r="N137" s="173"/>
      <c r="O137" s="480"/>
      <c r="P137" s="362"/>
      <c r="Q137" s="178"/>
      <c r="R137" s="179"/>
      <c r="S137" s="180"/>
      <c r="T137" s="175"/>
      <c r="U137" s="219"/>
      <c r="V137" s="220">
        <f>SUM(F137:T137)</f>
        <v>0</v>
      </c>
      <c r="W137" s="221">
        <f>V137*E137</f>
        <v>0</v>
      </c>
    </row>
    <row r="138" spans="1:23" ht="19.5" thickBot="1" x14ac:dyDescent="0.35">
      <c r="A138" s="268"/>
      <c r="B138" s="269"/>
      <c r="C138" s="398"/>
      <c r="D138" s="274"/>
      <c r="E138" s="399"/>
      <c r="F138" s="181"/>
      <c r="G138" s="182"/>
      <c r="H138" s="183"/>
      <c r="I138" s="184"/>
      <c r="J138" s="204"/>
      <c r="K138" s="185"/>
      <c r="L138" s="183"/>
      <c r="M138" s="182"/>
      <c r="N138" s="181"/>
      <c r="O138" s="186"/>
      <c r="P138" s="187"/>
      <c r="Q138" s="188"/>
      <c r="R138" s="189"/>
      <c r="S138" s="190"/>
      <c r="T138" s="183"/>
      <c r="U138" s="234"/>
      <c r="V138" s="223"/>
      <c r="W138" s="236"/>
    </row>
    <row r="139" spans="1:23" ht="22.35" customHeight="1" x14ac:dyDescent="0.3">
      <c r="A139" s="264"/>
      <c r="B139" s="265"/>
      <c r="C139" s="429" t="s">
        <v>168</v>
      </c>
      <c r="D139" s="510">
        <v>3</v>
      </c>
      <c r="E139" s="502">
        <f>SUM(E140:E142)</f>
        <v>1040</v>
      </c>
      <c r="F139" s="143"/>
      <c r="G139" s="144"/>
      <c r="H139" s="145"/>
      <c r="I139" s="146"/>
      <c r="J139" s="200"/>
      <c r="K139" s="147"/>
      <c r="L139" s="145"/>
      <c r="M139" s="144"/>
      <c r="N139" s="143"/>
      <c r="O139" s="509"/>
      <c r="P139" s="363"/>
      <c r="Q139" s="148"/>
      <c r="R139" s="149"/>
      <c r="S139" s="150"/>
      <c r="T139" s="145"/>
      <c r="U139" s="497">
        <f>SUM(F139:T139)</f>
        <v>0</v>
      </c>
      <c r="V139" s="497">
        <f>U139*D139</f>
        <v>0</v>
      </c>
      <c r="W139" s="225">
        <f>U139*E139</f>
        <v>0</v>
      </c>
    </row>
    <row r="140" spans="1:23" ht="18.75" x14ac:dyDescent="0.3">
      <c r="A140" s="264"/>
      <c r="B140" s="265"/>
      <c r="C140" s="270" t="s">
        <v>14</v>
      </c>
      <c r="D140" s="270">
        <v>1</v>
      </c>
      <c r="E140" s="295">
        <v>480</v>
      </c>
      <c r="F140" s="173"/>
      <c r="G140" s="174"/>
      <c r="H140" s="175"/>
      <c r="I140" s="176"/>
      <c r="J140" s="203"/>
      <c r="K140" s="177"/>
      <c r="L140" s="175"/>
      <c r="M140" s="174"/>
      <c r="N140" s="173"/>
      <c r="O140" s="480"/>
      <c r="P140" s="362"/>
      <c r="Q140" s="178"/>
      <c r="R140" s="179"/>
      <c r="S140" s="180"/>
      <c r="T140" s="175"/>
      <c r="U140" s="219"/>
      <c r="V140" s="220">
        <f>SUM(F140:T140)</f>
        <v>0</v>
      </c>
      <c r="W140" s="221">
        <f>V140*E140</f>
        <v>0</v>
      </c>
    </row>
    <row r="141" spans="1:23" ht="18.75" x14ac:dyDescent="0.3">
      <c r="A141" s="264"/>
      <c r="B141" s="265"/>
      <c r="C141" s="270" t="s">
        <v>15</v>
      </c>
      <c r="D141" s="270">
        <v>1</v>
      </c>
      <c r="E141" s="295">
        <v>320</v>
      </c>
      <c r="F141" s="173"/>
      <c r="G141" s="174"/>
      <c r="H141" s="175"/>
      <c r="I141" s="176"/>
      <c r="J141" s="203"/>
      <c r="K141" s="177"/>
      <c r="L141" s="175"/>
      <c r="M141" s="174"/>
      <c r="N141" s="173"/>
      <c r="O141" s="480"/>
      <c r="P141" s="362"/>
      <c r="Q141" s="178"/>
      <c r="R141" s="179"/>
      <c r="S141" s="180"/>
      <c r="T141" s="175"/>
      <c r="U141" s="219"/>
      <c r="V141" s="220">
        <f>SUM(F141:T141)</f>
        <v>0</v>
      </c>
      <c r="W141" s="221">
        <f>V141*E141</f>
        <v>0</v>
      </c>
    </row>
    <row r="142" spans="1:23" ht="18.75" x14ac:dyDescent="0.3">
      <c r="A142" s="266"/>
      <c r="B142" s="267"/>
      <c r="C142" s="271" t="s">
        <v>16</v>
      </c>
      <c r="D142" s="271">
        <v>1</v>
      </c>
      <c r="E142" s="295">
        <v>240</v>
      </c>
      <c r="F142" s="173"/>
      <c r="G142" s="174"/>
      <c r="H142" s="175"/>
      <c r="I142" s="176"/>
      <c r="J142" s="203"/>
      <c r="K142" s="177"/>
      <c r="L142" s="175"/>
      <c r="M142" s="174"/>
      <c r="N142" s="173"/>
      <c r="O142" s="480"/>
      <c r="P142" s="362"/>
      <c r="Q142" s="178"/>
      <c r="R142" s="179"/>
      <c r="S142" s="180"/>
      <c r="T142" s="175"/>
      <c r="U142" s="219"/>
      <c r="V142" s="220">
        <f>SUM(F142:T142)</f>
        <v>0</v>
      </c>
      <c r="W142" s="221">
        <f>V142*E142</f>
        <v>0</v>
      </c>
    </row>
    <row r="143" spans="1:23" ht="19.5" thickBot="1" x14ac:dyDescent="0.35">
      <c r="A143" s="268"/>
      <c r="B143" s="269"/>
      <c r="C143" s="274"/>
      <c r="D143" s="274"/>
      <c r="E143" s="511"/>
      <c r="F143" s="181"/>
      <c r="G143" s="182"/>
      <c r="H143" s="183"/>
      <c r="I143" s="184"/>
      <c r="J143" s="204"/>
      <c r="K143" s="185"/>
      <c r="L143" s="183"/>
      <c r="M143" s="182"/>
      <c r="N143" s="181"/>
      <c r="O143" s="186"/>
      <c r="P143" s="187"/>
      <c r="Q143" s="188"/>
      <c r="R143" s="189"/>
      <c r="S143" s="190"/>
      <c r="T143" s="183"/>
      <c r="U143" s="234"/>
      <c r="V143" s="223"/>
      <c r="W143" s="236"/>
    </row>
    <row r="144" spans="1:23" ht="18.75" x14ac:dyDescent="0.3">
      <c r="A144" s="293"/>
      <c r="B144" s="294"/>
      <c r="C144" s="636" t="s">
        <v>169</v>
      </c>
      <c r="D144" s="597">
        <v>1</v>
      </c>
      <c r="E144" s="637">
        <v>310</v>
      </c>
      <c r="F144" s="603"/>
      <c r="G144" s="604"/>
      <c r="H144" s="596"/>
      <c r="I144" s="607"/>
      <c r="J144" s="610"/>
      <c r="K144" s="613"/>
      <c r="L144" s="596"/>
      <c r="M144" s="604"/>
      <c r="N144" s="603"/>
      <c r="O144" s="616"/>
      <c r="P144" s="617"/>
      <c r="Q144" s="618"/>
      <c r="R144" s="619"/>
      <c r="S144" s="620"/>
      <c r="T144" s="596"/>
      <c r="U144" s="572">
        <f>SUM(F144:T147)</f>
        <v>0</v>
      </c>
      <c r="V144" s="568">
        <f>U144*D144</f>
        <v>0</v>
      </c>
      <c r="W144" s="573">
        <f>U144*E144</f>
        <v>0</v>
      </c>
    </row>
    <row r="145" spans="1:23" ht="18.75" x14ac:dyDescent="0.3">
      <c r="A145" s="264"/>
      <c r="B145" s="265"/>
      <c r="C145" s="634"/>
      <c r="D145" s="598"/>
      <c r="E145" s="638"/>
      <c r="F145" s="584"/>
      <c r="G145" s="605"/>
      <c r="H145" s="582"/>
      <c r="I145" s="608"/>
      <c r="J145" s="611"/>
      <c r="K145" s="614"/>
      <c r="L145" s="582"/>
      <c r="M145" s="605"/>
      <c r="N145" s="584"/>
      <c r="O145" s="586"/>
      <c r="P145" s="588"/>
      <c r="Q145" s="590"/>
      <c r="R145" s="592"/>
      <c r="S145" s="594"/>
      <c r="T145" s="582"/>
      <c r="U145" s="568"/>
      <c r="V145" s="568"/>
      <c r="W145" s="570"/>
    </row>
    <row r="146" spans="1:23" ht="18.75" x14ac:dyDescent="0.3">
      <c r="A146" s="266"/>
      <c r="B146" s="267"/>
      <c r="C146" s="634"/>
      <c r="D146" s="598"/>
      <c r="E146" s="638"/>
      <c r="F146" s="584"/>
      <c r="G146" s="605"/>
      <c r="H146" s="582"/>
      <c r="I146" s="608"/>
      <c r="J146" s="611"/>
      <c r="K146" s="614"/>
      <c r="L146" s="582"/>
      <c r="M146" s="605"/>
      <c r="N146" s="584"/>
      <c r="O146" s="586"/>
      <c r="P146" s="588"/>
      <c r="Q146" s="590"/>
      <c r="R146" s="592"/>
      <c r="S146" s="594"/>
      <c r="T146" s="582"/>
      <c r="U146" s="568"/>
      <c r="V146" s="568"/>
      <c r="W146" s="570"/>
    </row>
    <row r="147" spans="1:23" ht="19.5" thickBot="1" x14ac:dyDescent="0.35">
      <c r="A147" s="268"/>
      <c r="B147" s="269"/>
      <c r="C147" s="635"/>
      <c r="D147" s="599"/>
      <c r="E147" s="639"/>
      <c r="F147" s="585"/>
      <c r="G147" s="606"/>
      <c r="H147" s="583"/>
      <c r="I147" s="609"/>
      <c r="J147" s="612"/>
      <c r="K147" s="615"/>
      <c r="L147" s="583"/>
      <c r="M147" s="606"/>
      <c r="N147" s="585"/>
      <c r="O147" s="587"/>
      <c r="P147" s="589"/>
      <c r="Q147" s="591"/>
      <c r="R147" s="593"/>
      <c r="S147" s="595"/>
      <c r="T147" s="583"/>
      <c r="U147" s="569"/>
      <c r="V147" s="569"/>
      <c r="W147" s="571"/>
    </row>
    <row r="148" spans="1:23" ht="18.75" x14ac:dyDescent="0.3">
      <c r="A148" s="293"/>
      <c r="B148" s="294"/>
      <c r="C148" s="636" t="s">
        <v>170</v>
      </c>
      <c r="D148" s="597">
        <v>1</v>
      </c>
      <c r="E148" s="637">
        <v>430</v>
      </c>
      <c r="F148" s="603"/>
      <c r="G148" s="604"/>
      <c r="H148" s="596"/>
      <c r="I148" s="607"/>
      <c r="J148" s="610"/>
      <c r="K148" s="613"/>
      <c r="L148" s="596"/>
      <c r="M148" s="604"/>
      <c r="N148" s="603"/>
      <c r="O148" s="616"/>
      <c r="P148" s="617"/>
      <c r="Q148" s="618"/>
      <c r="R148" s="619"/>
      <c r="S148" s="620"/>
      <c r="T148" s="596"/>
      <c r="U148" s="572">
        <f>SUM(F148:T151)</f>
        <v>0</v>
      </c>
      <c r="V148" s="572">
        <f>U148*D148</f>
        <v>0</v>
      </c>
      <c r="W148" s="573">
        <f>U148*E148</f>
        <v>0</v>
      </c>
    </row>
    <row r="149" spans="1:23" ht="18.75" x14ac:dyDescent="0.3">
      <c r="A149" s="264"/>
      <c r="B149" s="265"/>
      <c r="C149" s="634"/>
      <c r="D149" s="598"/>
      <c r="E149" s="638"/>
      <c r="F149" s="584"/>
      <c r="G149" s="605"/>
      <c r="H149" s="582"/>
      <c r="I149" s="608"/>
      <c r="J149" s="611"/>
      <c r="K149" s="614"/>
      <c r="L149" s="582"/>
      <c r="M149" s="605"/>
      <c r="N149" s="584"/>
      <c r="O149" s="586"/>
      <c r="P149" s="588"/>
      <c r="Q149" s="590"/>
      <c r="R149" s="592"/>
      <c r="S149" s="594"/>
      <c r="T149" s="582"/>
      <c r="U149" s="568"/>
      <c r="V149" s="568"/>
      <c r="W149" s="570"/>
    </row>
    <row r="150" spans="1:23" ht="18.75" x14ac:dyDescent="0.3">
      <c r="A150" s="266"/>
      <c r="B150" s="267"/>
      <c r="C150" s="634"/>
      <c r="D150" s="598"/>
      <c r="E150" s="638"/>
      <c r="F150" s="584"/>
      <c r="G150" s="605"/>
      <c r="H150" s="582"/>
      <c r="I150" s="608"/>
      <c r="J150" s="611"/>
      <c r="K150" s="614"/>
      <c r="L150" s="582"/>
      <c r="M150" s="605"/>
      <c r="N150" s="584"/>
      <c r="O150" s="586"/>
      <c r="P150" s="588"/>
      <c r="Q150" s="590"/>
      <c r="R150" s="592"/>
      <c r="S150" s="594"/>
      <c r="T150" s="582"/>
      <c r="U150" s="568"/>
      <c r="V150" s="568"/>
      <c r="W150" s="570"/>
    </row>
    <row r="151" spans="1:23" ht="19.5" thickBot="1" x14ac:dyDescent="0.35">
      <c r="A151" s="268"/>
      <c r="B151" s="269"/>
      <c r="C151" s="635"/>
      <c r="D151" s="599"/>
      <c r="E151" s="639"/>
      <c r="F151" s="585"/>
      <c r="G151" s="606"/>
      <c r="H151" s="583"/>
      <c r="I151" s="609"/>
      <c r="J151" s="612"/>
      <c r="K151" s="615"/>
      <c r="L151" s="583"/>
      <c r="M151" s="606"/>
      <c r="N151" s="585"/>
      <c r="O151" s="587"/>
      <c r="P151" s="589"/>
      <c r="Q151" s="591"/>
      <c r="R151" s="593"/>
      <c r="S151" s="595"/>
      <c r="T151" s="583"/>
      <c r="U151" s="569"/>
      <c r="V151" s="569"/>
      <c r="W151" s="571"/>
    </row>
    <row r="152" spans="1:23" ht="18.75" x14ac:dyDescent="0.3">
      <c r="A152" s="293"/>
      <c r="B152" s="294"/>
      <c r="C152" s="636" t="s">
        <v>171</v>
      </c>
      <c r="D152" s="597">
        <v>1</v>
      </c>
      <c r="E152" s="637">
        <v>420</v>
      </c>
      <c r="F152" s="603"/>
      <c r="G152" s="604"/>
      <c r="H152" s="596"/>
      <c r="I152" s="607"/>
      <c r="J152" s="610"/>
      <c r="K152" s="613"/>
      <c r="L152" s="596"/>
      <c r="M152" s="604"/>
      <c r="N152" s="603"/>
      <c r="O152" s="616"/>
      <c r="P152" s="617"/>
      <c r="Q152" s="618"/>
      <c r="R152" s="619"/>
      <c r="S152" s="620"/>
      <c r="T152" s="596"/>
      <c r="U152" s="572">
        <f>SUM(F152:T155)</f>
        <v>0</v>
      </c>
      <c r="V152" s="572">
        <f>U152*D152</f>
        <v>0</v>
      </c>
      <c r="W152" s="573">
        <f>U152*E152</f>
        <v>0</v>
      </c>
    </row>
    <row r="153" spans="1:23" ht="18.75" x14ac:dyDescent="0.3">
      <c r="A153" s="264"/>
      <c r="B153" s="265"/>
      <c r="C153" s="634"/>
      <c r="D153" s="598"/>
      <c r="E153" s="638"/>
      <c r="F153" s="584"/>
      <c r="G153" s="605"/>
      <c r="H153" s="582"/>
      <c r="I153" s="608"/>
      <c r="J153" s="611"/>
      <c r="K153" s="614"/>
      <c r="L153" s="582"/>
      <c r="M153" s="605"/>
      <c r="N153" s="584"/>
      <c r="O153" s="586"/>
      <c r="P153" s="588"/>
      <c r="Q153" s="590"/>
      <c r="R153" s="592"/>
      <c r="S153" s="594"/>
      <c r="T153" s="582"/>
      <c r="U153" s="568"/>
      <c r="V153" s="568"/>
      <c r="W153" s="570"/>
    </row>
    <row r="154" spans="1:23" ht="18.75" x14ac:dyDescent="0.3">
      <c r="A154" s="266"/>
      <c r="B154" s="267"/>
      <c r="C154" s="634"/>
      <c r="D154" s="598"/>
      <c r="E154" s="638"/>
      <c r="F154" s="584"/>
      <c r="G154" s="605"/>
      <c r="H154" s="582"/>
      <c r="I154" s="608"/>
      <c r="J154" s="611"/>
      <c r="K154" s="614"/>
      <c r="L154" s="582"/>
      <c r="M154" s="605"/>
      <c r="N154" s="584"/>
      <c r="O154" s="586"/>
      <c r="P154" s="588"/>
      <c r="Q154" s="590"/>
      <c r="R154" s="592"/>
      <c r="S154" s="594"/>
      <c r="T154" s="582"/>
      <c r="U154" s="568"/>
      <c r="V154" s="568"/>
      <c r="W154" s="570"/>
    </row>
    <row r="155" spans="1:23" ht="19.5" thickBot="1" x14ac:dyDescent="0.35">
      <c r="A155" s="268"/>
      <c r="B155" s="269"/>
      <c r="C155" s="635"/>
      <c r="D155" s="599"/>
      <c r="E155" s="639"/>
      <c r="F155" s="585"/>
      <c r="G155" s="606"/>
      <c r="H155" s="583"/>
      <c r="I155" s="609"/>
      <c r="J155" s="612"/>
      <c r="K155" s="615"/>
      <c r="L155" s="583"/>
      <c r="M155" s="606"/>
      <c r="N155" s="585"/>
      <c r="O155" s="587"/>
      <c r="P155" s="589"/>
      <c r="Q155" s="591"/>
      <c r="R155" s="593"/>
      <c r="S155" s="595"/>
      <c r="T155" s="583"/>
      <c r="U155" s="569"/>
      <c r="V155" s="569"/>
      <c r="W155" s="571"/>
    </row>
    <row r="156" spans="1:23" ht="12.75" customHeight="1" x14ac:dyDescent="0.3">
      <c r="A156" s="631"/>
      <c r="B156" s="632"/>
      <c r="C156" s="633"/>
      <c r="D156" s="406"/>
      <c r="E156" s="407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240"/>
      <c r="V156" s="240"/>
      <c r="W156" s="241"/>
    </row>
    <row r="157" spans="1:23" ht="22.35" customHeight="1" x14ac:dyDescent="0.3">
      <c r="A157" s="264"/>
      <c r="B157" s="265"/>
      <c r="C157" s="429" t="s">
        <v>172</v>
      </c>
      <c r="D157" s="510">
        <v>5</v>
      </c>
      <c r="E157" s="502">
        <v>1320</v>
      </c>
      <c r="F157" s="143"/>
      <c r="G157" s="144"/>
      <c r="H157" s="145"/>
      <c r="I157" s="146"/>
      <c r="J157" s="200"/>
      <c r="K157" s="147"/>
      <c r="L157" s="145"/>
      <c r="M157" s="144"/>
      <c r="N157" s="143"/>
      <c r="O157" s="509"/>
      <c r="P157" s="363"/>
      <c r="Q157" s="148"/>
      <c r="R157" s="149"/>
      <c r="S157" s="150"/>
      <c r="T157" s="145"/>
      <c r="U157" s="497">
        <f>SUM(F157:T157)</f>
        <v>0</v>
      </c>
      <c r="V157" s="497">
        <f>U157*D157</f>
        <v>0</v>
      </c>
      <c r="W157" s="225">
        <f>U157*E157</f>
        <v>0</v>
      </c>
    </row>
    <row r="158" spans="1:23" ht="18.75" x14ac:dyDescent="0.3">
      <c r="A158" s="264"/>
      <c r="B158" s="265"/>
      <c r="C158" s="270" t="s">
        <v>14</v>
      </c>
      <c r="D158" s="270">
        <v>1</v>
      </c>
      <c r="E158" s="295">
        <v>340</v>
      </c>
      <c r="F158" s="173"/>
      <c r="G158" s="174"/>
      <c r="H158" s="175"/>
      <c r="I158" s="176"/>
      <c r="J158" s="203"/>
      <c r="K158" s="177"/>
      <c r="L158" s="175"/>
      <c r="M158" s="174"/>
      <c r="N158" s="173"/>
      <c r="O158" s="480"/>
      <c r="P158" s="362"/>
      <c r="Q158" s="178"/>
      <c r="R158" s="179"/>
      <c r="S158" s="180"/>
      <c r="T158" s="175"/>
      <c r="U158" s="219"/>
      <c r="V158" s="220">
        <f>SUM(F158:T158)</f>
        <v>0</v>
      </c>
      <c r="W158" s="221">
        <f>V158*E158</f>
        <v>0</v>
      </c>
    </row>
    <row r="159" spans="1:23" ht="18.75" x14ac:dyDescent="0.3">
      <c r="A159" s="264"/>
      <c r="B159" s="265"/>
      <c r="C159" s="270" t="s">
        <v>15</v>
      </c>
      <c r="D159" s="270">
        <v>1</v>
      </c>
      <c r="E159" s="295">
        <v>200</v>
      </c>
      <c r="F159" s="173"/>
      <c r="G159" s="174"/>
      <c r="H159" s="175"/>
      <c r="I159" s="176"/>
      <c r="J159" s="203"/>
      <c r="K159" s="177"/>
      <c r="L159" s="175"/>
      <c r="M159" s="174"/>
      <c r="N159" s="173"/>
      <c r="O159" s="480"/>
      <c r="P159" s="362"/>
      <c r="Q159" s="178"/>
      <c r="R159" s="179"/>
      <c r="S159" s="180"/>
      <c r="T159" s="175"/>
      <c r="U159" s="219"/>
      <c r="V159" s="220">
        <f t="shared" ref="V159:V166" si="2">SUM(F159:T159)</f>
        <v>0</v>
      </c>
      <c r="W159" s="221">
        <f>V159*E159</f>
        <v>0</v>
      </c>
    </row>
    <row r="160" spans="1:23" ht="18.75" x14ac:dyDescent="0.3">
      <c r="A160" s="266"/>
      <c r="B160" s="267"/>
      <c r="C160" s="271" t="s">
        <v>16</v>
      </c>
      <c r="D160" s="271">
        <v>1</v>
      </c>
      <c r="E160" s="295">
        <v>260</v>
      </c>
      <c r="F160" s="173"/>
      <c r="G160" s="174"/>
      <c r="H160" s="175"/>
      <c r="I160" s="176"/>
      <c r="J160" s="203"/>
      <c r="K160" s="177"/>
      <c r="L160" s="175"/>
      <c r="M160" s="174"/>
      <c r="N160" s="173"/>
      <c r="O160" s="480"/>
      <c r="P160" s="362"/>
      <c r="Q160" s="178"/>
      <c r="R160" s="179"/>
      <c r="S160" s="180"/>
      <c r="T160" s="175"/>
      <c r="U160" s="219"/>
      <c r="V160" s="220">
        <f t="shared" si="2"/>
        <v>0</v>
      </c>
      <c r="W160" s="221">
        <f>V160*E160</f>
        <v>0</v>
      </c>
    </row>
    <row r="161" spans="1:23" ht="18.75" x14ac:dyDescent="0.3">
      <c r="A161" s="272"/>
      <c r="B161" s="273"/>
      <c r="C161" s="271" t="s">
        <v>17</v>
      </c>
      <c r="D161" s="275">
        <v>1</v>
      </c>
      <c r="E161" s="295">
        <v>180</v>
      </c>
      <c r="F161" s="173"/>
      <c r="G161" s="174"/>
      <c r="H161" s="175"/>
      <c r="I161" s="176"/>
      <c r="J161" s="203"/>
      <c r="K161" s="177"/>
      <c r="L161" s="175"/>
      <c r="M161" s="174"/>
      <c r="N161" s="173"/>
      <c r="O161" s="480"/>
      <c r="P161" s="362"/>
      <c r="Q161" s="178"/>
      <c r="R161" s="179"/>
      <c r="S161" s="180"/>
      <c r="T161" s="175"/>
      <c r="U161" s="227"/>
      <c r="V161" s="220">
        <f t="shared" si="2"/>
        <v>0</v>
      </c>
      <c r="W161" s="221">
        <f>V161*E161</f>
        <v>0</v>
      </c>
    </row>
    <row r="162" spans="1:23" ht="19.5" thickBot="1" x14ac:dyDescent="0.35">
      <c r="A162" s="268"/>
      <c r="B162" s="269"/>
      <c r="C162" s="274" t="s">
        <v>18</v>
      </c>
      <c r="D162" s="274">
        <v>1</v>
      </c>
      <c r="E162" s="296">
        <v>340</v>
      </c>
      <c r="F162" s="181"/>
      <c r="G162" s="182"/>
      <c r="H162" s="183"/>
      <c r="I162" s="184"/>
      <c r="J162" s="204"/>
      <c r="K162" s="185"/>
      <c r="L162" s="183"/>
      <c r="M162" s="182"/>
      <c r="N162" s="181"/>
      <c r="O162" s="186"/>
      <c r="P162" s="187"/>
      <c r="Q162" s="188"/>
      <c r="R162" s="189"/>
      <c r="S162" s="190"/>
      <c r="T162" s="183"/>
      <c r="U162" s="234"/>
      <c r="V162" s="223">
        <f t="shared" si="2"/>
        <v>0</v>
      </c>
      <c r="W162" s="226">
        <f>V162*E162</f>
        <v>0</v>
      </c>
    </row>
    <row r="163" spans="1:23" ht="22.35" customHeight="1" x14ac:dyDescent="0.3">
      <c r="A163" s="264"/>
      <c r="B163" s="265"/>
      <c r="C163" s="429" t="s">
        <v>173</v>
      </c>
      <c r="D163" s="508">
        <v>3</v>
      </c>
      <c r="E163" s="502">
        <f>SUM(E164:E166)</f>
        <v>470</v>
      </c>
      <c r="F163" s="143"/>
      <c r="G163" s="144"/>
      <c r="H163" s="145"/>
      <c r="I163" s="146"/>
      <c r="J163" s="200"/>
      <c r="K163" s="147"/>
      <c r="L163" s="145"/>
      <c r="M163" s="144"/>
      <c r="N163" s="143"/>
      <c r="O163" s="509"/>
      <c r="P163" s="363"/>
      <c r="Q163" s="148"/>
      <c r="R163" s="149"/>
      <c r="S163" s="150"/>
      <c r="T163" s="145"/>
      <c r="U163" s="497">
        <f>SUM(F163:T163)</f>
        <v>0</v>
      </c>
      <c r="V163" s="497">
        <f>U163*D163</f>
        <v>0</v>
      </c>
      <c r="W163" s="225">
        <f>U163*E163</f>
        <v>0</v>
      </c>
    </row>
    <row r="164" spans="1:23" ht="18.75" x14ac:dyDescent="0.3">
      <c r="A164" s="264"/>
      <c r="B164" s="265"/>
      <c r="C164" s="270" t="s">
        <v>14</v>
      </c>
      <c r="D164" s="392">
        <v>1</v>
      </c>
      <c r="E164" s="295">
        <v>180</v>
      </c>
      <c r="F164" s="173"/>
      <c r="G164" s="174"/>
      <c r="H164" s="175"/>
      <c r="I164" s="176"/>
      <c r="J164" s="203"/>
      <c r="K164" s="177"/>
      <c r="L164" s="175"/>
      <c r="M164" s="174"/>
      <c r="N164" s="173"/>
      <c r="O164" s="480"/>
      <c r="P164" s="362"/>
      <c r="Q164" s="178"/>
      <c r="R164" s="179"/>
      <c r="S164" s="180"/>
      <c r="T164" s="175"/>
      <c r="U164" s="219"/>
      <c r="V164" s="220">
        <f t="shared" si="2"/>
        <v>0</v>
      </c>
      <c r="W164" s="221">
        <f>V164*E164</f>
        <v>0</v>
      </c>
    </row>
    <row r="165" spans="1:23" ht="18.75" x14ac:dyDescent="0.3">
      <c r="A165" s="264"/>
      <c r="B165" s="265"/>
      <c r="C165" s="270" t="s">
        <v>15</v>
      </c>
      <c r="D165" s="392">
        <v>1</v>
      </c>
      <c r="E165" s="295">
        <v>160</v>
      </c>
      <c r="F165" s="173"/>
      <c r="G165" s="174"/>
      <c r="H165" s="175"/>
      <c r="I165" s="176"/>
      <c r="J165" s="203"/>
      <c r="K165" s="177"/>
      <c r="L165" s="175"/>
      <c r="M165" s="174"/>
      <c r="N165" s="173"/>
      <c r="O165" s="480"/>
      <c r="P165" s="362"/>
      <c r="Q165" s="178"/>
      <c r="R165" s="179"/>
      <c r="S165" s="180"/>
      <c r="T165" s="175"/>
      <c r="U165" s="219"/>
      <c r="V165" s="220">
        <f t="shared" si="2"/>
        <v>0</v>
      </c>
      <c r="W165" s="221">
        <f>V165*E165</f>
        <v>0</v>
      </c>
    </row>
    <row r="166" spans="1:23" ht="18.75" x14ac:dyDescent="0.3">
      <c r="A166" s="266"/>
      <c r="B166" s="267"/>
      <c r="C166" s="271" t="s">
        <v>16</v>
      </c>
      <c r="D166" s="393">
        <v>1</v>
      </c>
      <c r="E166" s="295">
        <v>130</v>
      </c>
      <c r="F166" s="173"/>
      <c r="G166" s="174"/>
      <c r="H166" s="175"/>
      <c r="I166" s="176"/>
      <c r="J166" s="203"/>
      <c r="K166" s="177"/>
      <c r="L166" s="175"/>
      <c r="M166" s="174"/>
      <c r="N166" s="173"/>
      <c r="O166" s="480"/>
      <c r="P166" s="362"/>
      <c r="Q166" s="178"/>
      <c r="R166" s="179"/>
      <c r="S166" s="180"/>
      <c r="T166" s="175"/>
      <c r="U166" s="219"/>
      <c r="V166" s="220">
        <f t="shared" si="2"/>
        <v>0</v>
      </c>
      <c r="W166" s="221">
        <f>V166*E166</f>
        <v>0</v>
      </c>
    </row>
    <row r="167" spans="1:23" ht="19.5" thickBot="1" x14ac:dyDescent="0.35">
      <c r="A167" s="268"/>
      <c r="B167" s="269"/>
      <c r="C167" s="274"/>
      <c r="D167" s="274"/>
      <c r="E167" s="399"/>
      <c r="F167" s="181"/>
      <c r="G167" s="182"/>
      <c r="H167" s="183"/>
      <c r="I167" s="184"/>
      <c r="J167" s="204"/>
      <c r="K167" s="185"/>
      <c r="L167" s="183"/>
      <c r="M167" s="182"/>
      <c r="N167" s="181"/>
      <c r="O167" s="186"/>
      <c r="P167" s="187"/>
      <c r="Q167" s="188"/>
      <c r="R167" s="189"/>
      <c r="S167" s="190"/>
      <c r="T167" s="183"/>
      <c r="U167" s="234"/>
      <c r="V167" s="223"/>
      <c r="W167" s="226"/>
    </row>
    <row r="168" spans="1:23" ht="18.75" x14ac:dyDescent="0.3">
      <c r="A168" s="264"/>
      <c r="B168" s="265"/>
      <c r="C168" s="429" t="s">
        <v>174</v>
      </c>
      <c r="D168" s="508">
        <v>4</v>
      </c>
      <c r="E168" s="502">
        <f>SUM(E169:E172)</f>
        <v>810</v>
      </c>
      <c r="F168" s="143"/>
      <c r="G168" s="144"/>
      <c r="H168" s="145"/>
      <c r="I168" s="146"/>
      <c r="J168" s="200"/>
      <c r="K168" s="147"/>
      <c r="L168" s="145"/>
      <c r="M168" s="144"/>
      <c r="N168" s="143"/>
      <c r="O168" s="509"/>
      <c r="P168" s="363"/>
      <c r="Q168" s="148"/>
      <c r="R168" s="149"/>
      <c r="S168" s="150"/>
      <c r="T168" s="145"/>
      <c r="U168" s="247">
        <f>SUM(F168:T168)</f>
        <v>0</v>
      </c>
      <c r="V168" s="497">
        <f>U168*D168</f>
        <v>0</v>
      </c>
      <c r="W168" s="248">
        <f>U168*E168</f>
        <v>0</v>
      </c>
    </row>
    <row r="169" spans="1:23" ht="18.75" x14ac:dyDescent="0.3">
      <c r="A169" s="264"/>
      <c r="B169" s="265"/>
      <c r="C169" s="270" t="s">
        <v>14</v>
      </c>
      <c r="D169" s="392">
        <v>1</v>
      </c>
      <c r="E169" s="295">
        <v>165</v>
      </c>
      <c r="F169" s="173"/>
      <c r="G169" s="174"/>
      <c r="H169" s="175"/>
      <c r="I169" s="176"/>
      <c r="J169" s="203"/>
      <c r="K169" s="177"/>
      <c r="L169" s="175"/>
      <c r="M169" s="174"/>
      <c r="N169" s="173"/>
      <c r="O169" s="480"/>
      <c r="P169" s="362"/>
      <c r="Q169" s="178"/>
      <c r="R169" s="179"/>
      <c r="S169" s="180"/>
      <c r="T169" s="175"/>
      <c r="U169" s="249"/>
      <c r="V169" s="220">
        <f t="shared" ref="V169:V185" si="3">SUM(F169:T169)</f>
        <v>0</v>
      </c>
      <c r="W169" s="221">
        <f>V169*E169</f>
        <v>0</v>
      </c>
    </row>
    <row r="170" spans="1:23" ht="18.75" x14ac:dyDescent="0.3">
      <c r="A170" s="264"/>
      <c r="B170" s="265"/>
      <c r="C170" s="270" t="s">
        <v>15</v>
      </c>
      <c r="D170" s="392">
        <v>1</v>
      </c>
      <c r="E170" s="295">
        <v>165</v>
      </c>
      <c r="F170" s="173"/>
      <c r="G170" s="174"/>
      <c r="H170" s="175"/>
      <c r="I170" s="176"/>
      <c r="J170" s="203"/>
      <c r="K170" s="177"/>
      <c r="L170" s="175"/>
      <c r="M170" s="174"/>
      <c r="N170" s="173"/>
      <c r="O170" s="480"/>
      <c r="P170" s="362"/>
      <c r="Q170" s="178"/>
      <c r="R170" s="179"/>
      <c r="S170" s="180"/>
      <c r="T170" s="175"/>
      <c r="U170" s="249"/>
      <c r="V170" s="220">
        <f t="shared" si="3"/>
        <v>0</v>
      </c>
      <c r="W170" s="221">
        <f>V170*E170</f>
        <v>0</v>
      </c>
    </row>
    <row r="171" spans="1:23" ht="18.75" x14ac:dyDescent="0.3">
      <c r="A171" s="266"/>
      <c r="B171" s="267"/>
      <c r="C171" s="271" t="s">
        <v>16</v>
      </c>
      <c r="D171" s="393">
        <v>1</v>
      </c>
      <c r="E171" s="295">
        <v>180</v>
      </c>
      <c r="F171" s="173"/>
      <c r="G171" s="174"/>
      <c r="H171" s="175"/>
      <c r="I171" s="176"/>
      <c r="J171" s="203"/>
      <c r="K171" s="177"/>
      <c r="L171" s="175"/>
      <c r="M171" s="174"/>
      <c r="N171" s="173"/>
      <c r="O171" s="480"/>
      <c r="P171" s="362"/>
      <c r="Q171" s="178"/>
      <c r="R171" s="179"/>
      <c r="S171" s="180"/>
      <c r="T171" s="175"/>
      <c r="U171" s="249"/>
      <c r="V171" s="220">
        <f t="shared" si="3"/>
        <v>0</v>
      </c>
      <c r="W171" s="221">
        <f>V171*E171</f>
        <v>0</v>
      </c>
    </row>
    <row r="172" spans="1:23" ht="18.75" x14ac:dyDescent="0.3">
      <c r="A172" s="272"/>
      <c r="B172" s="273"/>
      <c r="C172" s="271" t="s">
        <v>17</v>
      </c>
      <c r="D172" s="393">
        <v>1</v>
      </c>
      <c r="E172" s="295">
        <v>300</v>
      </c>
      <c r="F172" s="173"/>
      <c r="G172" s="174"/>
      <c r="H172" s="175"/>
      <c r="I172" s="176"/>
      <c r="J172" s="203"/>
      <c r="K172" s="177"/>
      <c r="L172" s="175"/>
      <c r="M172" s="174"/>
      <c r="N172" s="173"/>
      <c r="O172" s="480"/>
      <c r="P172" s="362"/>
      <c r="Q172" s="178"/>
      <c r="R172" s="179"/>
      <c r="S172" s="180"/>
      <c r="T172" s="175"/>
      <c r="U172" s="249"/>
      <c r="V172" s="220">
        <f t="shared" si="3"/>
        <v>0</v>
      </c>
      <c r="W172" s="221">
        <f>V172*E172</f>
        <v>0</v>
      </c>
    </row>
    <row r="173" spans="1:23" ht="19.5" thickBot="1" x14ac:dyDescent="0.35">
      <c r="A173" s="268"/>
      <c r="B173" s="269"/>
      <c r="C173" s="274"/>
      <c r="D173" s="274"/>
      <c r="E173" s="379"/>
      <c r="F173" s="181"/>
      <c r="G173" s="182"/>
      <c r="H173" s="183"/>
      <c r="I173" s="184"/>
      <c r="J173" s="204"/>
      <c r="K173" s="185"/>
      <c r="L173" s="183"/>
      <c r="M173" s="182"/>
      <c r="N173" s="181"/>
      <c r="O173" s="186"/>
      <c r="P173" s="187"/>
      <c r="Q173" s="188"/>
      <c r="R173" s="189"/>
      <c r="S173" s="190"/>
      <c r="T173" s="183"/>
      <c r="U173" s="250"/>
      <c r="V173" s="223"/>
      <c r="W173" s="226"/>
    </row>
    <row r="174" spans="1:23" ht="22.35" customHeight="1" x14ac:dyDescent="0.3">
      <c r="A174" s="264"/>
      <c r="B174" s="265"/>
      <c r="C174" s="429" t="s">
        <v>175</v>
      </c>
      <c r="D174" s="510">
        <v>5</v>
      </c>
      <c r="E174" s="502">
        <f>SUM(E175:E179)</f>
        <v>600</v>
      </c>
      <c r="F174" s="143"/>
      <c r="G174" s="144"/>
      <c r="H174" s="145"/>
      <c r="I174" s="146"/>
      <c r="J174" s="200"/>
      <c r="K174" s="147"/>
      <c r="L174" s="145"/>
      <c r="M174" s="144"/>
      <c r="N174" s="143"/>
      <c r="O174" s="509"/>
      <c r="P174" s="363"/>
      <c r="Q174" s="148"/>
      <c r="R174" s="149"/>
      <c r="S174" s="150"/>
      <c r="T174" s="145"/>
      <c r="U174" s="497">
        <f>SUM(F174:T174)</f>
        <v>0</v>
      </c>
      <c r="V174" s="497">
        <f>U174*D174</f>
        <v>0</v>
      </c>
      <c r="W174" s="225">
        <f>U174*E174</f>
        <v>0</v>
      </c>
    </row>
    <row r="175" spans="1:23" ht="18.75" x14ac:dyDescent="0.3">
      <c r="A175" s="264"/>
      <c r="B175" s="265"/>
      <c r="C175" s="270" t="s">
        <v>14</v>
      </c>
      <c r="D175" s="270">
        <v>1</v>
      </c>
      <c r="E175" s="295">
        <v>120</v>
      </c>
      <c r="F175" s="173"/>
      <c r="G175" s="174"/>
      <c r="H175" s="175"/>
      <c r="I175" s="176"/>
      <c r="J175" s="203"/>
      <c r="K175" s="177"/>
      <c r="L175" s="175"/>
      <c r="M175" s="174"/>
      <c r="N175" s="173"/>
      <c r="O175" s="480"/>
      <c r="P175" s="362"/>
      <c r="Q175" s="178"/>
      <c r="R175" s="179"/>
      <c r="S175" s="180"/>
      <c r="T175" s="175"/>
      <c r="U175" s="219"/>
      <c r="V175" s="220">
        <f t="shared" si="3"/>
        <v>0</v>
      </c>
      <c r="W175" s="221">
        <f>V175*E175</f>
        <v>0</v>
      </c>
    </row>
    <row r="176" spans="1:23" ht="18.75" x14ac:dyDescent="0.3">
      <c r="A176" s="264"/>
      <c r="B176" s="265"/>
      <c r="C176" s="270" t="s">
        <v>15</v>
      </c>
      <c r="D176" s="270">
        <v>1</v>
      </c>
      <c r="E176" s="295">
        <v>120</v>
      </c>
      <c r="F176" s="173"/>
      <c r="G176" s="174"/>
      <c r="H176" s="175"/>
      <c r="I176" s="176"/>
      <c r="J176" s="203"/>
      <c r="K176" s="177"/>
      <c r="L176" s="175"/>
      <c r="M176" s="174"/>
      <c r="N176" s="173"/>
      <c r="O176" s="480"/>
      <c r="P176" s="362"/>
      <c r="Q176" s="178"/>
      <c r="R176" s="179"/>
      <c r="S176" s="180"/>
      <c r="T176" s="175"/>
      <c r="U176" s="219"/>
      <c r="V176" s="220">
        <f t="shared" si="3"/>
        <v>0</v>
      </c>
      <c r="W176" s="221">
        <f>V176*E176</f>
        <v>0</v>
      </c>
    </row>
    <row r="177" spans="1:26" ht="18.75" x14ac:dyDescent="0.3">
      <c r="A177" s="266"/>
      <c r="B177" s="267"/>
      <c r="C177" s="271" t="s">
        <v>16</v>
      </c>
      <c r="D177" s="271">
        <v>1</v>
      </c>
      <c r="E177" s="295">
        <v>120</v>
      </c>
      <c r="F177" s="173"/>
      <c r="G177" s="174"/>
      <c r="H177" s="175"/>
      <c r="I177" s="176"/>
      <c r="J177" s="203"/>
      <c r="K177" s="177"/>
      <c r="L177" s="175"/>
      <c r="M177" s="174"/>
      <c r="N177" s="173"/>
      <c r="O177" s="480"/>
      <c r="P177" s="362"/>
      <c r="Q177" s="178"/>
      <c r="R177" s="179"/>
      <c r="S177" s="180"/>
      <c r="T177" s="175"/>
      <c r="U177" s="219"/>
      <c r="V177" s="220">
        <f t="shared" si="3"/>
        <v>0</v>
      </c>
      <c r="W177" s="221">
        <f>V177*E177</f>
        <v>0</v>
      </c>
    </row>
    <row r="178" spans="1:26" ht="18.75" x14ac:dyDescent="0.3">
      <c r="A178" s="272"/>
      <c r="B178" s="273"/>
      <c r="C178" s="271" t="s">
        <v>17</v>
      </c>
      <c r="D178" s="270">
        <v>1</v>
      </c>
      <c r="E178" s="295">
        <v>120</v>
      </c>
      <c r="F178" s="173"/>
      <c r="G178" s="174"/>
      <c r="H178" s="175"/>
      <c r="I178" s="176"/>
      <c r="J178" s="203"/>
      <c r="K178" s="177"/>
      <c r="L178" s="175"/>
      <c r="M178" s="174"/>
      <c r="N178" s="173"/>
      <c r="O178" s="480"/>
      <c r="P178" s="362"/>
      <c r="Q178" s="178"/>
      <c r="R178" s="179"/>
      <c r="S178" s="180"/>
      <c r="T178" s="175"/>
      <c r="U178" s="227"/>
      <c r="V178" s="220">
        <f t="shared" si="3"/>
        <v>0</v>
      </c>
      <c r="W178" s="221">
        <f>V178*E178</f>
        <v>0</v>
      </c>
    </row>
    <row r="179" spans="1:26" ht="19.5" thickBot="1" x14ac:dyDescent="0.35">
      <c r="A179" s="268"/>
      <c r="B179" s="269"/>
      <c r="C179" s="274" t="s">
        <v>18</v>
      </c>
      <c r="D179" s="274">
        <v>1</v>
      </c>
      <c r="E179" s="296">
        <v>120</v>
      </c>
      <c r="F179" s="181"/>
      <c r="G179" s="182"/>
      <c r="H179" s="183"/>
      <c r="I179" s="184"/>
      <c r="J179" s="204"/>
      <c r="K179" s="185"/>
      <c r="L179" s="183"/>
      <c r="M179" s="182"/>
      <c r="N179" s="181"/>
      <c r="O179" s="186"/>
      <c r="P179" s="187"/>
      <c r="Q179" s="188"/>
      <c r="R179" s="189"/>
      <c r="S179" s="190"/>
      <c r="T179" s="183"/>
      <c r="U179" s="251"/>
      <c r="V179" s="223">
        <f t="shared" si="3"/>
        <v>0</v>
      </c>
      <c r="W179" s="226">
        <f>V179*E179</f>
        <v>0</v>
      </c>
    </row>
    <row r="180" spans="1:26" ht="22.35" customHeight="1" x14ac:dyDescent="0.3">
      <c r="A180" s="264"/>
      <c r="B180" s="265"/>
      <c r="C180" s="429" t="s">
        <v>176</v>
      </c>
      <c r="D180" s="508">
        <v>5</v>
      </c>
      <c r="E180" s="502">
        <f>SUM(E181:E185)</f>
        <v>725</v>
      </c>
      <c r="F180" s="143"/>
      <c r="G180" s="144"/>
      <c r="H180" s="145"/>
      <c r="I180" s="146"/>
      <c r="J180" s="200"/>
      <c r="K180" s="147"/>
      <c r="L180" s="145"/>
      <c r="M180" s="144"/>
      <c r="N180" s="143"/>
      <c r="O180" s="509"/>
      <c r="P180" s="363"/>
      <c r="Q180" s="148"/>
      <c r="R180" s="149"/>
      <c r="S180" s="150"/>
      <c r="T180" s="145"/>
      <c r="U180" s="497">
        <f>SUM(F180:T180)</f>
        <v>0</v>
      </c>
      <c r="V180" s="497">
        <f>U180*D180</f>
        <v>0</v>
      </c>
      <c r="W180" s="225">
        <f>U180*E180</f>
        <v>0</v>
      </c>
    </row>
    <row r="181" spans="1:26" ht="18.75" x14ac:dyDescent="0.3">
      <c r="A181" s="264"/>
      <c r="B181" s="265"/>
      <c r="C181" s="270" t="s">
        <v>14</v>
      </c>
      <c r="D181" s="392">
        <v>1</v>
      </c>
      <c r="E181" s="295">
        <v>145</v>
      </c>
      <c r="F181" s="173"/>
      <c r="G181" s="174"/>
      <c r="H181" s="175"/>
      <c r="I181" s="176"/>
      <c r="J181" s="203"/>
      <c r="K181" s="177"/>
      <c r="L181" s="175"/>
      <c r="M181" s="174"/>
      <c r="N181" s="173"/>
      <c r="O181" s="480"/>
      <c r="P181" s="362"/>
      <c r="Q181" s="178"/>
      <c r="R181" s="179"/>
      <c r="S181" s="180"/>
      <c r="T181" s="175"/>
      <c r="U181" s="219"/>
      <c r="V181" s="220">
        <f>SUM(F181:T181)</f>
        <v>0</v>
      </c>
      <c r="W181" s="221">
        <f>V181*E181</f>
        <v>0</v>
      </c>
    </row>
    <row r="182" spans="1:26" ht="18.75" x14ac:dyDescent="0.3">
      <c r="A182" s="264"/>
      <c r="B182" s="265"/>
      <c r="C182" s="270" t="s">
        <v>15</v>
      </c>
      <c r="D182" s="392">
        <v>1</v>
      </c>
      <c r="E182" s="295">
        <v>145</v>
      </c>
      <c r="F182" s="173"/>
      <c r="G182" s="174"/>
      <c r="H182" s="175"/>
      <c r="I182" s="176"/>
      <c r="J182" s="203"/>
      <c r="K182" s="177"/>
      <c r="L182" s="175"/>
      <c r="M182" s="174"/>
      <c r="N182" s="173"/>
      <c r="O182" s="480"/>
      <c r="P182" s="362"/>
      <c r="Q182" s="178"/>
      <c r="R182" s="179"/>
      <c r="S182" s="180"/>
      <c r="T182" s="175"/>
      <c r="U182" s="219"/>
      <c r="V182" s="220">
        <f t="shared" si="3"/>
        <v>0</v>
      </c>
      <c r="W182" s="221">
        <f>V182*E182</f>
        <v>0</v>
      </c>
    </row>
    <row r="183" spans="1:26" ht="18.75" x14ac:dyDescent="0.3">
      <c r="A183" s="266"/>
      <c r="B183" s="267"/>
      <c r="C183" s="271" t="s">
        <v>16</v>
      </c>
      <c r="D183" s="393">
        <v>1</v>
      </c>
      <c r="E183" s="295">
        <v>145</v>
      </c>
      <c r="F183" s="173"/>
      <c r="G183" s="174"/>
      <c r="H183" s="175"/>
      <c r="I183" s="176"/>
      <c r="J183" s="203"/>
      <c r="K183" s="177"/>
      <c r="L183" s="175"/>
      <c r="M183" s="174"/>
      <c r="N183" s="173"/>
      <c r="O183" s="480"/>
      <c r="P183" s="362"/>
      <c r="Q183" s="178"/>
      <c r="R183" s="179"/>
      <c r="S183" s="180"/>
      <c r="T183" s="175"/>
      <c r="U183" s="219"/>
      <c r="V183" s="220">
        <f t="shared" si="3"/>
        <v>0</v>
      </c>
      <c r="W183" s="221">
        <f>V183*E183</f>
        <v>0</v>
      </c>
    </row>
    <row r="184" spans="1:26" ht="18.75" x14ac:dyDescent="0.3">
      <c r="A184" s="272"/>
      <c r="B184" s="273"/>
      <c r="C184" s="271" t="s">
        <v>17</v>
      </c>
      <c r="D184" s="394">
        <v>1</v>
      </c>
      <c r="E184" s="405">
        <v>145</v>
      </c>
      <c r="F184" s="173"/>
      <c r="G184" s="174"/>
      <c r="H184" s="175"/>
      <c r="I184" s="176"/>
      <c r="J184" s="203"/>
      <c r="K184" s="177"/>
      <c r="L184" s="175"/>
      <c r="M184" s="174"/>
      <c r="N184" s="173"/>
      <c r="O184" s="480"/>
      <c r="P184" s="362"/>
      <c r="Q184" s="178"/>
      <c r="R184" s="179"/>
      <c r="S184" s="180"/>
      <c r="T184" s="175"/>
      <c r="U184" s="227"/>
      <c r="V184" s="220">
        <f t="shared" si="3"/>
        <v>0</v>
      </c>
      <c r="W184" s="221">
        <f>V184*E184</f>
        <v>0</v>
      </c>
    </row>
    <row r="185" spans="1:26" ht="19.5" thickBot="1" x14ac:dyDescent="0.35">
      <c r="A185" s="268"/>
      <c r="B185" s="269"/>
      <c r="C185" s="274" t="s">
        <v>18</v>
      </c>
      <c r="D185" s="395">
        <v>1</v>
      </c>
      <c r="E185" s="296">
        <v>145</v>
      </c>
      <c r="F185" s="181"/>
      <c r="G185" s="182"/>
      <c r="H185" s="183"/>
      <c r="I185" s="184"/>
      <c r="J185" s="204"/>
      <c r="K185" s="185"/>
      <c r="L185" s="183"/>
      <c r="M185" s="182"/>
      <c r="N185" s="181"/>
      <c r="O185" s="186"/>
      <c r="P185" s="187"/>
      <c r="Q185" s="188"/>
      <c r="R185" s="189"/>
      <c r="S185" s="190"/>
      <c r="T185" s="183"/>
      <c r="U185" s="251"/>
      <c r="V185" s="223">
        <f t="shared" si="3"/>
        <v>0</v>
      </c>
      <c r="W185" s="226">
        <f>V185*E185</f>
        <v>0</v>
      </c>
    </row>
    <row r="186" spans="1:26" ht="18.75" x14ac:dyDescent="0.3">
      <c r="A186" s="264"/>
      <c r="B186" s="265"/>
      <c r="C186" s="634" t="s">
        <v>177</v>
      </c>
      <c r="D186" s="625">
        <v>5</v>
      </c>
      <c r="E186" s="601">
        <v>450</v>
      </c>
      <c r="F186" s="584"/>
      <c r="G186" s="605"/>
      <c r="H186" s="582"/>
      <c r="I186" s="608"/>
      <c r="J186" s="611"/>
      <c r="K186" s="614"/>
      <c r="L186" s="582"/>
      <c r="M186" s="605"/>
      <c r="N186" s="584"/>
      <c r="O186" s="586"/>
      <c r="P186" s="588"/>
      <c r="Q186" s="590"/>
      <c r="R186" s="592"/>
      <c r="S186" s="594"/>
      <c r="T186" s="582"/>
      <c r="U186" s="568">
        <f>SUM(F186:T190)</f>
        <v>0</v>
      </c>
      <c r="V186" s="568">
        <f>U186*D186</f>
        <v>0</v>
      </c>
      <c r="W186" s="570">
        <f>U186*E186</f>
        <v>0</v>
      </c>
    </row>
    <row r="187" spans="1:26" ht="18.75" x14ac:dyDescent="0.3">
      <c r="A187" s="266"/>
      <c r="B187" s="267"/>
      <c r="C187" s="634"/>
      <c r="D187" s="625"/>
      <c r="E187" s="601"/>
      <c r="F187" s="584"/>
      <c r="G187" s="605"/>
      <c r="H187" s="582"/>
      <c r="I187" s="608"/>
      <c r="J187" s="611"/>
      <c r="K187" s="614"/>
      <c r="L187" s="582"/>
      <c r="M187" s="605"/>
      <c r="N187" s="584"/>
      <c r="O187" s="586"/>
      <c r="P187" s="588"/>
      <c r="Q187" s="590"/>
      <c r="R187" s="592"/>
      <c r="S187" s="594"/>
      <c r="T187" s="582"/>
      <c r="U187" s="568"/>
      <c r="V187" s="568"/>
      <c r="W187" s="570"/>
    </row>
    <row r="188" spans="1:26" ht="19.5" thickBot="1" x14ac:dyDescent="0.35">
      <c r="A188" s="266"/>
      <c r="B188" s="267"/>
      <c r="C188" s="634"/>
      <c r="D188" s="625"/>
      <c r="E188" s="601"/>
      <c r="F188" s="584"/>
      <c r="G188" s="605"/>
      <c r="H188" s="582"/>
      <c r="I188" s="608"/>
      <c r="J188" s="611"/>
      <c r="K188" s="614"/>
      <c r="L188" s="582"/>
      <c r="M188" s="605"/>
      <c r="N188" s="584"/>
      <c r="O188" s="586"/>
      <c r="P188" s="588"/>
      <c r="Q188" s="590"/>
      <c r="R188" s="592"/>
      <c r="S188" s="594"/>
      <c r="T188" s="582"/>
      <c r="U188" s="568"/>
      <c r="V188" s="568"/>
      <c r="W188" s="570"/>
    </row>
    <row r="189" spans="1:26" ht="18.75" x14ac:dyDescent="0.3">
      <c r="A189" s="266"/>
      <c r="B189" s="267"/>
      <c r="C189" s="634"/>
      <c r="D189" s="625"/>
      <c r="E189" s="601"/>
      <c r="F189" s="584"/>
      <c r="G189" s="605"/>
      <c r="H189" s="582"/>
      <c r="I189" s="608"/>
      <c r="J189" s="611"/>
      <c r="K189" s="614"/>
      <c r="L189" s="582"/>
      <c r="M189" s="605"/>
      <c r="N189" s="584"/>
      <c r="O189" s="586"/>
      <c r="P189" s="588"/>
      <c r="Q189" s="590"/>
      <c r="R189" s="592"/>
      <c r="S189" s="594"/>
      <c r="T189" s="582"/>
      <c r="U189" s="568"/>
      <c r="V189" s="568"/>
      <c r="W189" s="570"/>
      <c r="X189" s="517" t="s">
        <v>197</v>
      </c>
      <c r="Y189" s="518"/>
      <c r="Z189" s="519"/>
    </row>
    <row r="190" spans="1:26" ht="19.5" thickBot="1" x14ac:dyDescent="0.35">
      <c r="A190" s="268"/>
      <c r="B190" s="269"/>
      <c r="C190" s="635"/>
      <c r="D190" s="626"/>
      <c r="E190" s="602"/>
      <c r="F190" s="585"/>
      <c r="G190" s="606"/>
      <c r="H190" s="583"/>
      <c r="I190" s="609"/>
      <c r="J190" s="612"/>
      <c r="K190" s="615"/>
      <c r="L190" s="583"/>
      <c r="M190" s="606"/>
      <c r="N190" s="585"/>
      <c r="O190" s="587"/>
      <c r="P190" s="589"/>
      <c r="Q190" s="591"/>
      <c r="R190" s="593"/>
      <c r="S190" s="595"/>
      <c r="T190" s="583"/>
      <c r="U190" s="569"/>
      <c r="V190" s="569"/>
      <c r="W190" s="571"/>
      <c r="X190" s="141" t="s">
        <v>19</v>
      </c>
      <c r="Y190" s="440" t="s">
        <v>20</v>
      </c>
      <c r="Z190" s="142" t="s">
        <v>260</v>
      </c>
    </row>
    <row r="191" spans="1:26" ht="18.75" customHeight="1" x14ac:dyDescent="0.3">
      <c r="A191" s="264"/>
      <c r="B191" s="265"/>
      <c r="C191" s="360"/>
      <c r="D191" s="625">
        <v>5</v>
      </c>
      <c r="E191" s="601">
        <v>590</v>
      </c>
      <c r="F191" s="584"/>
      <c r="G191" s="605"/>
      <c r="H191" s="582"/>
      <c r="I191" s="608"/>
      <c r="J191" s="611"/>
      <c r="K191" s="614"/>
      <c r="L191" s="582"/>
      <c r="M191" s="605"/>
      <c r="N191" s="584"/>
      <c r="O191" s="586"/>
      <c r="P191" s="588"/>
      <c r="Q191" s="590"/>
      <c r="R191" s="592"/>
      <c r="S191" s="594"/>
      <c r="T191" s="582"/>
      <c r="U191" s="568">
        <f>SUM(F191:T195)</f>
        <v>0</v>
      </c>
      <c r="V191" s="568">
        <f>U191*D191</f>
        <v>0</v>
      </c>
      <c r="W191" s="570">
        <f>U191*E191</f>
        <v>0</v>
      </c>
      <c r="X191" s="565"/>
      <c r="Y191" s="712"/>
      <c r="Z191" s="554"/>
    </row>
    <row r="192" spans="1:26" ht="18.75" x14ac:dyDescent="0.3">
      <c r="A192" s="266"/>
      <c r="B192" s="434"/>
      <c r="C192" s="365"/>
      <c r="D192" s="625"/>
      <c r="E192" s="601"/>
      <c r="F192" s="584"/>
      <c r="G192" s="605"/>
      <c r="H192" s="582"/>
      <c r="I192" s="608"/>
      <c r="J192" s="611"/>
      <c r="K192" s="614"/>
      <c r="L192" s="582"/>
      <c r="M192" s="605"/>
      <c r="N192" s="584"/>
      <c r="O192" s="586"/>
      <c r="P192" s="588"/>
      <c r="Q192" s="590"/>
      <c r="R192" s="592"/>
      <c r="S192" s="594"/>
      <c r="T192" s="582"/>
      <c r="U192" s="568"/>
      <c r="V192" s="568"/>
      <c r="W192" s="570"/>
      <c r="X192" s="566"/>
      <c r="Y192" s="713"/>
      <c r="Z192" s="555"/>
    </row>
    <row r="193" spans="1:26" ht="18.75" x14ac:dyDescent="0.3">
      <c r="A193" s="266"/>
      <c r="B193" s="434"/>
      <c r="C193" s="435" t="s">
        <v>178</v>
      </c>
      <c r="D193" s="625"/>
      <c r="E193" s="601"/>
      <c r="F193" s="584"/>
      <c r="G193" s="605"/>
      <c r="H193" s="582"/>
      <c r="I193" s="608"/>
      <c r="J193" s="611"/>
      <c r="K193" s="614"/>
      <c r="L193" s="582"/>
      <c r="M193" s="605"/>
      <c r="N193" s="584"/>
      <c r="O193" s="586"/>
      <c r="P193" s="588"/>
      <c r="Q193" s="590"/>
      <c r="R193" s="592"/>
      <c r="S193" s="594"/>
      <c r="T193" s="582"/>
      <c r="U193" s="568"/>
      <c r="V193" s="568"/>
      <c r="W193" s="570"/>
      <c r="X193" s="566"/>
      <c r="Y193" s="713"/>
      <c r="Z193" s="555"/>
    </row>
    <row r="194" spans="1:26" ht="18.75" x14ac:dyDescent="0.3">
      <c r="A194" s="266"/>
      <c r="B194" s="434"/>
      <c r="C194" s="436" t="s">
        <v>179</v>
      </c>
      <c r="D194" s="625"/>
      <c r="E194" s="601"/>
      <c r="F194" s="584"/>
      <c r="G194" s="605"/>
      <c r="H194" s="582"/>
      <c r="I194" s="608"/>
      <c r="J194" s="611"/>
      <c r="K194" s="614"/>
      <c r="L194" s="582"/>
      <c r="M194" s="605"/>
      <c r="N194" s="584"/>
      <c r="O194" s="586"/>
      <c r="P194" s="588"/>
      <c r="Q194" s="590"/>
      <c r="R194" s="592"/>
      <c r="S194" s="594"/>
      <c r="T194" s="582"/>
      <c r="U194" s="568"/>
      <c r="V194" s="568"/>
      <c r="W194" s="570"/>
      <c r="X194" s="566"/>
      <c r="Y194" s="713"/>
      <c r="Z194" s="555"/>
    </row>
    <row r="195" spans="1:26" ht="19.5" thickBot="1" x14ac:dyDescent="0.35">
      <c r="A195" s="268"/>
      <c r="B195" s="269"/>
      <c r="C195" s="361"/>
      <c r="D195" s="626"/>
      <c r="E195" s="602"/>
      <c r="F195" s="585"/>
      <c r="G195" s="606"/>
      <c r="H195" s="583"/>
      <c r="I195" s="609"/>
      <c r="J195" s="612"/>
      <c r="K195" s="615"/>
      <c r="L195" s="583"/>
      <c r="M195" s="606"/>
      <c r="N195" s="585"/>
      <c r="O195" s="587"/>
      <c r="P195" s="589"/>
      <c r="Q195" s="591"/>
      <c r="R195" s="593"/>
      <c r="S195" s="595"/>
      <c r="T195" s="583"/>
      <c r="U195" s="569"/>
      <c r="V195" s="569"/>
      <c r="W195" s="571"/>
      <c r="X195" s="567"/>
      <c r="Y195" s="714"/>
      <c r="Z195" s="556"/>
    </row>
    <row r="196" spans="1:26" ht="18.75" x14ac:dyDescent="0.3">
      <c r="A196" s="264"/>
      <c r="B196" s="265"/>
      <c r="C196" s="429" t="s">
        <v>180</v>
      </c>
      <c r="D196" s="508">
        <v>4</v>
      </c>
      <c r="E196" s="502">
        <f>SUM(E197:E200)</f>
        <v>720</v>
      </c>
      <c r="F196" s="143"/>
      <c r="G196" s="144"/>
      <c r="H196" s="145"/>
      <c r="I196" s="146"/>
      <c r="J196" s="200"/>
      <c r="K196" s="147"/>
      <c r="L196" s="145"/>
      <c r="M196" s="144"/>
      <c r="N196" s="143"/>
      <c r="O196" s="509"/>
      <c r="P196" s="363"/>
      <c r="Q196" s="148"/>
      <c r="R196" s="149"/>
      <c r="S196" s="150"/>
      <c r="T196" s="145"/>
      <c r="U196" s="247">
        <f>SUM(F196:T196)</f>
        <v>0</v>
      </c>
      <c r="V196" s="497">
        <f>U196*D196</f>
        <v>0</v>
      </c>
      <c r="W196" s="248">
        <f>U196*E196</f>
        <v>0</v>
      </c>
      <c r="X196" s="248"/>
      <c r="Y196" s="167"/>
    </row>
    <row r="197" spans="1:26" ht="18.75" x14ac:dyDescent="0.3">
      <c r="A197" s="264"/>
      <c r="B197" s="265"/>
      <c r="C197" s="270" t="s">
        <v>14</v>
      </c>
      <c r="D197" s="392">
        <v>1</v>
      </c>
      <c r="E197" s="295">
        <v>180</v>
      </c>
      <c r="F197" s="173"/>
      <c r="G197" s="174"/>
      <c r="H197" s="175"/>
      <c r="I197" s="176"/>
      <c r="J197" s="203"/>
      <c r="K197" s="177"/>
      <c r="L197" s="175"/>
      <c r="M197" s="174"/>
      <c r="N197" s="173"/>
      <c r="O197" s="480"/>
      <c r="P197" s="362"/>
      <c r="Q197" s="178"/>
      <c r="R197" s="179"/>
      <c r="S197" s="180"/>
      <c r="T197" s="175"/>
      <c r="U197" s="249"/>
      <c r="V197" s="220">
        <f>SUM(F197:T197)</f>
        <v>0</v>
      </c>
      <c r="W197" s="221">
        <f>V197*E197</f>
        <v>0</v>
      </c>
      <c r="X197" s="221"/>
    </row>
    <row r="198" spans="1:26" ht="18.75" x14ac:dyDescent="0.3">
      <c r="A198" s="264"/>
      <c r="B198" s="265"/>
      <c r="C198" s="270" t="s">
        <v>15</v>
      </c>
      <c r="D198" s="392">
        <v>1</v>
      </c>
      <c r="E198" s="295">
        <v>180</v>
      </c>
      <c r="F198" s="173"/>
      <c r="G198" s="174"/>
      <c r="H198" s="175"/>
      <c r="I198" s="176"/>
      <c r="J198" s="203"/>
      <c r="K198" s="177"/>
      <c r="L198" s="175"/>
      <c r="M198" s="174"/>
      <c r="N198" s="173"/>
      <c r="O198" s="480"/>
      <c r="P198" s="362"/>
      <c r="Q198" s="178"/>
      <c r="R198" s="179"/>
      <c r="S198" s="180"/>
      <c r="T198" s="175"/>
      <c r="U198" s="249"/>
      <c r="V198" s="220">
        <f t="shared" ref="V198:V200" si="4">SUM(F198:T198)</f>
        <v>0</v>
      </c>
      <c r="W198" s="221">
        <f t="shared" ref="W198:W200" si="5">V198*E198</f>
        <v>0</v>
      </c>
      <c r="X198" s="221"/>
    </row>
    <row r="199" spans="1:26" ht="19.5" thickBot="1" x14ac:dyDescent="0.35">
      <c r="A199" s="266"/>
      <c r="B199" s="267"/>
      <c r="C199" s="271" t="s">
        <v>16</v>
      </c>
      <c r="D199" s="393">
        <v>1</v>
      </c>
      <c r="E199" s="295">
        <v>180</v>
      </c>
      <c r="F199" s="173"/>
      <c r="G199" s="174"/>
      <c r="H199" s="175"/>
      <c r="I199" s="176"/>
      <c r="J199" s="203"/>
      <c r="K199" s="177"/>
      <c r="L199" s="175"/>
      <c r="M199" s="174"/>
      <c r="N199" s="173"/>
      <c r="O199" s="480"/>
      <c r="P199" s="362"/>
      <c r="Q199" s="178"/>
      <c r="R199" s="179"/>
      <c r="S199" s="180"/>
      <c r="T199" s="175"/>
      <c r="U199" s="249"/>
      <c r="V199" s="220">
        <f t="shared" si="4"/>
        <v>0</v>
      </c>
      <c r="W199" s="221">
        <f t="shared" si="5"/>
        <v>0</v>
      </c>
      <c r="X199" s="221"/>
    </row>
    <row r="200" spans="1:26" ht="18.75" x14ac:dyDescent="0.3">
      <c r="A200" s="272"/>
      <c r="B200" s="273"/>
      <c r="C200" s="271" t="s">
        <v>17</v>
      </c>
      <c r="D200" s="393">
        <v>1</v>
      </c>
      <c r="E200" s="295">
        <v>180</v>
      </c>
      <c r="F200" s="173"/>
      <c r="G200" s="174"/>
      <c r="H200" s="175"/>
      <c r="I200" s="176"/>
      <c r="J200" s="203"/>
      <c r="K200" s="177"/>
      <c r="L200" s="175"/>
      <c r="M200" s="174"/>
      <c r="N200" s="173"/>
      <c r="O200" s="480"/>
      <c r="P200" s="362"/>
      <c r="Q200" s="178"/>
      <c r="R200" s="179"/>
      <c r="S200" s="180"/>
      <c r="T200" s="175"/>
      <c r="U200" s="249"/>
      <c r="V200" s="220">
        <f t="shared" si="4"/>
        <v>0</v>
      </c>
      <c r="W200" s="221">
        <f t="shared" si="5"/>
        <v>0</v>
      </c>
      <c r="X200" s="517" t="s">
        <v>197</v>
      </c>
      <c r="Y200" s="518"/>
      <c r="Z200" s="519"/>
    </row>
    <row r="201" spans="1:26" ht="19.5" thickBot="1" x14ac:dyDescent="0.35">
      <c r="A201" s="268"/>
      <c r="B201" s="269"/>
      <c r="C201" s="274"/>
      <c r="D201" s="274"/>
      <c r="E201" s="379"/>
      <c r="F201" s="181"/>
      <c r="G201" s="182"/>
      <c r="H201" s="183"/>
      <c r="I201" s="184"/>
      <c r="J201" s="204"/>
      <c r="K201" s="185"/>
      <c r="L201" s="183"/>
      <c r="M201" s="182"/>
      <c r="N201" s="181"/>
      <c r="O201" s="186"/>
      <c r="P201" s="187"/>
      <c r="Q201" s="188"/>
      <c r="R201" s="189"/>
      <c r="S201" s="190"/>
      <c r="T201" s="183"/>
      <c r="U201" s="250"/>
      <c r="V201" s="223"/>
      <c r="W201" s="226"/>
      <c r="X201" s="141" t="s">
        <v>19</v>
      </c>
      <c r="Y201" s="440" t="s">
        <v>20</v>
      </c>
      <c r="Z201" s="142" t="s">
        <v>260</v>
      </c>
    </row>
    <row r="202" spans="1:26" ht="12.75" customHeight="1" x14ac:dyDescent="0.3">
      <c r="A202" s="264"/>
      <c r="B202" s="265"/>
      <c r="C202" s="416" t="s">
        <v>181</v>
      </c>
      <c r="D202" s="576">
        <v>4</v>
      </c>
      <c r="E202" s="580">
        <f>SUM(E204:E207)</f>
        <v>920</v>
      </c>
      <c r="F202" s="541"/>
      <c r="G202" s="531"/>
      <c r="H202" s="533"/>
      <c r="I202" s="535"/>
      <c r="J202" s="537"/>
      <c r="K202" s="539"/>
      <c r="L202" s="533"/>
      <c r="M202" s="531"/>
      <c r="N202" s="541"/>
      <c r="O202" s="543"/>
      <c r="P202" s="544"/>
      <c r="Q202" s="546"/>
      <c r="R202" s="548"/>
      <c r="S202" s="550"/>
      <c r="T202" s="533"/>
      <c r="U202" s="247">
        <f>SUM(F202:T202)</f>
        <v>0</v>
      </c>
      <c r="V202" s="497">
        <f>U202*D202</f>
        <v>0</v>
      </c>
      <c r="W202" s="248">
        <f>U202*E202</f>
        <v>0</v>
      </c>
      <c r="X202" s="520"/>
      <c r="Y202" s="522"/>
      <c r="Z202" s="524"/>
    </row>
    <row r="203" spans="1:26" ht="11.25" customHeight="1" x14ac:dyDescent="0.3">
      <c r="A203" s="264"/>
      <c r="B203" s="265"/>
      <c r="C203" s="344" t="s">
        <v>182</v>
      </c>
      <c r="D203" s="577"/>
      <c r="E203" s="581"/>
      <c r="F203" s="542"/>
      <c r="G203" s="532"/>
      <c r="H203" s="534"/>
      <c r="I203" s="536"/>
      <c r="J203" s="538"/>
      <c r="K203" s="540"/>
      <c r="L203" s="534"/>
      <c r="M203" s="532"/>
      <c r="N203" s="542"/>
      <c r="O203" s="521"/>
      <c r="P203" s="545"/>
      <c r="Q203" s="547"/>
      <c r="R203" s="549"/>
      <c r="S203" s="551"/>
      <c r="T203" s="534"/>
      <c r="U203" s="247"/>
      <c r="V203" s="497"/>
      <c r="W203" s="248"/>
      <c r="X203" s="521"/>
      <c r="Y203" s="523"/>
      <c r="Z203" s="524"/>
    </row>
    <row r="204" spans="1:26" ht="18.75" x14ac:dyDescent="0.3">
      <c r="A204" s="264"/>
      <c r="B204" s="265"/>
      <c r="C204" s="270" t="s">
        <v>14</v>
      </c>
      <c r="D204" s="392">
        <v>1</v>
      </c>
      <c r="E204" s="295">
        <v>230</v>
      </c>
      <c r="F204" s="173"/>
      <c r="G204" s="174"/>
      <c r="H204" s="175"/>
      <c r="I204" s="176"/>
      <c r="J204" s="203"/>
      <c r="K204" s="177"/>
      <c r="L204" s="175"/>
      <c r="M204" s="174"/>
      <c r="N204" s="173"/>
      <c r="O204" s="480"/>
      <c r="P204" s="362"/>
      <c r="Q204" s="178"/>
      <c r="R204" s="179"/>
      <c r="S204" s="180"/>
      <c r="T204" s="175"/>
      <c r="U204" s="249"/>
      <c r="V204" s="220">
        <f t="shared" ref="V204:V207" si="6">SUM(F204:T204)</f>
        <v>0</v>
      </c>
      <c r="W204" s="221">
        <f>V204*E204</f>
        <v>0</v>
      </c>
      <c r="X204" s="156"/>
      <c r="Y204" s="441"/>
      <c r="Z204" s="482"/>
    </row>
    <row r="205" spans="1:26" ht="18.75" x14ac:dyDescent="0.3">
      <c r="A205" s="264"/>
      <c r="B205" s="265"/>
      <c r="C205" s="270" t="s">
        <v>15</v>
      </c>
      <c r="D205" s="392">
        <v>1</v>
      </c>
      <c r="E205" s="295">
        <v>230</v>
      </c>
      <c r="F205" s="173"/>
      <c r="G205" s="174"/>
      <c r="H205" s="175"/>
      <c r="I205" s="176"/>
      <c r="J205" s="203"/>
      <c r="K205" s="177"/>
      <c r="L205" s="175"/>
      <c r="M205" s="174"/>
      <c r="N205" s="173"/>
      <c r="O205" s="480"/>
      <c r="P205" s="362"/>
      <c r="Q205" s="178"/>
      <c r="R205" s="179"/>
      <c r="S205" s="180"/>
      <c r="T205" s="175"/>
      <c r="U205" s="249"/>
      <c r="V205" s="220">
        <f t="shared" si="6"/>
        <v>0</v>
      </c>
      <c r="W205" s="221">
        <f t="shared" ref="W205:W207" si="7">V205*E205</f>
        <v>0</v>
      </c>
      <c r="X205" s="480"/>
      <c r="Y205" s="481"/>
      <c r="Z205" s="483"/>
    </row>
    <row r="206" spans="1:26" ht="18.75" x14ac:dyDescent="0.3">
      <c r="A206" s="266"/>
      <c r="B206" s="267"/>
      <c r="C206" s="271" t="s">
        <v>16</v>
      </c>
      <c r="D206" s="393">
        <v>1</v>
      </c>
      <c r="E206" s="295">
        <v>230</v>
      </c>
      <c r="F206" s="173"/>
      <c r="G206" s="174"/>
      <c r="H206" s="175"/>
      <c r="I206" s="176"/>
      <c r="J206" s="203"/>
      <c r="K206" s="177"/>
      <c r="L206" s="175"/>
      <c r="M206" s="174"/>
      <c r="N206" s="173"/>
      <c r="O206" s="480"/>
      <c r="P206" s="362"/>
      <c r="Q206" s="178"/>
      <c r="R206" s="179"/>
      <c r="S206" s="180"/>
      <c r="T206" s="175"/>
      <c r="U206" s="249"/>
      <c r="V206" s="220">
        <f t="shared" si="6"/>
        <v>0</v>
      </c>
      <c r="W206" s="221">
        <f t="shared" si="7"/>
        <v>0</v>
      </c>
      <c r="X206" s="480"/>
      <c r="Y206" s="481"/>
      <c r="Z206" s="482"/>
    </row>
    <row r="207" spans="1:26" ht="19.5" thickBot="1" x14ac:dyDescent="0.35">
      <c r="A207" s="272"/>
      <c r="B207" s="273"/>
      <c r="C207" s="271" t="s">
        <v>17</v>
      </c>
      <c r="D207" s="393">
        <v>1</v>
      </c>
      <c r="E207" s="295">
        <v>230</v>
      </c>
      <c r="F207" s="173"/>
      <c r="G207" s="174"/>
      <c r="H207" s="175"/>
      <c r="I207" s="176"/>
      <c r="J207" s="203"/>
      <c r="K207" s="177"/>
      <c r="L207" s="175"/>
      <c r="M207" s="174"/>
      <c r="N207" s="173"/>
      <c r="O207" s="480"/>
      <c r="P207" s="362"/>
      <c r="Q207" s="178"/>
      <c r="R207" s="179"/>
      <c r="S207" s="180"/>
      <c r="T207" s="175"/>
      <c r="U207" s="249"/>
      <c r="V207" s="220">
        <f t="shared" si="6"/>
        <v>0</v>
      </c>
      <c r="W207" s="221">
        <f t="shared" si="7"/>
        <v>0</v>
      </c>
      <c r="X207" s="480"/>
      <c r="Y207" s="481"/>
      <c r="Z207" s="444"/>
    </row>
    <row r="208" spans="1:26" ht="19.5" thickBot="1" x14ac:dyDescent="0.35">
      <c r="A208" s="268"/>
      <c r="B208" s="269"/>
      <c r="C208" s="274"/>
      <c r="D208" s="274"/>
      <c r="E208" s="379"/>
      <c r="F208" s="181"/>
      <c r="G208" s="182"/>
      <c r="H208" s="183"/>
      <c r="I208" s="184"/>
      <c r="J208" s="204"/>
      <c r="K208" s="185"/>
      <c r="L208" s="183"/>
      <c r="M208" s="182"/>
      <c r="N208" s="181"/>
      <c r="O208" s="186"/>
      <c r="P208" s="187"/>
      <c r="Q208" s="188"/>
      <c r="R208" s="189"/>
      <c r="S208" s="190"/>
      <c r="T208" s="183"/>
      <c r="U208" s="250"/>
      <c r="V208" s="223"/>
      <c r="W208" s="278"/>
      <c r="X208" s="282"/>
      <c r="Y208" s="283"/>
    </row>
    <row r="209" spans="1:27" ht="18.75" x14ac:dyDescent="0.3">
      <c r="A209" s="264"/>
      <c r="B209" s="265"/>
      <c r="C209" s="429" t="s">
        <v>183</v>
      </c>
      <c r="D209" s="508">
        <v>2</v>
      </c>
      <c r="E209" s="502">
        <v>580</v>
      </c>
      <c r="F209" s="143"/>
      <c r="G209" s="144"/>
      <c r="H209" s="145"/>
      <c r="I209" s="146"/>
      <c r="J209" s="200"/>
      <c r="K209" s="147"/>
      <c r="L209" s="145"/>
      <c r="M209" s="144"/>
      <c r="N209" s="143"/>
      <c r="O209" s="509"/>
      <c r="P209" s="363"/>
      <c r="Q209" s="148"/>
      <c r="R209" s="149"/>
      <c r="S209" s="150"/>
      <c r="T209" s="145"/>
      <c r="U209" s="247">
        <f>SUM(F209:T209)</f>
        <v>0</v>
      </c>
      <c r="V209" s="497">
        <f>U209*D209</f>
        <v>0</v>
      </c>
      <c r="W209" s="248">
        <f>U209*E209</f>
        <v>0</v>
      </c>
      <c r="X209" s="221"/>
    </row>
    <row r="210" spans="1:27" ht="18.75" x14ac:dyDescent="0.3">
      <c r="A210" s="264"/>
      <c r="B210" s="265"/>
      <c r="C210" s="270" t="s">
        <v>14</v>
      </c>
      <c r="D210" s="392">
        <v>1</v>
      </c>
      <c r="E210" s="295">
        <v>290</v>
      </c>
      <c r="F210" s="173"/>
      <c r="G210" s="174"/>
      <c r="H210" s="175"/>
      <c r="I210" s="176"/>
      <c r="J210" s="203"/>
      <c r="K210" s="177"/>
      <c r="L210" s="175"/>
      <c r="M210" s="174"/>
      <c r="N210" s="173"/>
      <c r="O210" s="480"/>
      <c r="P210" s="362"/>
      <c r="Q210" s="178"/>
      <c r="R210" s="179"/>
      <c r="S210" s="180"/>
      <c r="T210" s="175"/>
      <c r="U210" s="249"/>
      <c r="V210" s="220">
        <f t="shared" ref="V210:V211" si="8">SUM(F210:T210)</f>
        <v>0</v>
      </c>
      <c r="W210" s="221">
        <f>V210*E210</f>
        <v>0</v>
      </c>
      <c r="X210" s="221"/>
    </row>
    <row r="211" spans="1:27" ht="19.5" thickBot="1" x14ac:dyDescent="0.35">
      <c r="A211" s="264"/>
      <c r="B211" s="265"/>
      <c r="C211" s="270" t="s">
        <v>15</v>
      </c>
      <c r="D211" s="392">
        <v>1</v>
      </c>
      <c r="E211" s="295">
        <v>290</v>
      </c>
      <c r="F211" s="173"/>
      <c r="G211" s="174"/>
      <c r="H211" s="175"/>
      <c r="I211" s="176"/>
      <c r="J211" s="203"/>
      <c r="K211" s="177"/>
      <c r="L211" s="175"/>
      <c r="M211" s="174"/>
      <c r="N211" s="173"/>
      <c r="O211" s="480"/>
      <c r="P211" s="362"/>
      <c r="Q211" s="178"/>
      <c r="R211" s="179"/>
      <c r="S211" s="180"/>
      <c r="T211" s="175"/>
      <c r="U211" s="249"/>
      <c r="V211" s="220">
        <f t="shared" si="8"/>
        <v>0</v>
      </c>
      <c r="W211" s="221">
        <f>V211*E211</f>
        <v>0</v>
      </c>
      <c r="X211" s="235"/>
      <c r="Y211" s="439"/>
      <c r="Z211" s="439"/>
    </row>
    <row r="212" spans="1:27" ht="18.75" x14ac:dyDescent="0.3">
      <c r="A212" s="413"/>
      <c r="B212" s="414"/>
      <c r="C212" s="512"/>
      <c r="D212" s="415"/>
      <c r="E212" s="410"/>
      <c r="F212" s="173"/>
      <c r="G212" s="174"/>
      <c r="H212" s="175"/>
      <c r="I212" s="176"/>
      <c r="J212" s="203"/>
      <c r="K212" s="177"/>
      <c r="L212" s="175"/>
      <c r="M212" s="174"/>
      <c r="N212" s="173"/>
      <c r="O212" s="480"/>
      <c r="P212" s="362"/>
      <c r="Q212" s="178"/>
      <c r="R212" s="179"/>
      <c r="S212" s="180"/>
      <c r="T212" s="175"/>
      <c r="U212" s="249"/>
      <c r="V212" s="230"/>
      <c r="W212" s="235"/>
      <c r="X212" s="517" t="s">
        <v>197</v>
      </c>
      <c r="Y212" s="518"/>
      <c r="Z212" s="519"/>
      <c r="AA212" s="140"/>
    </row>
    <row r="213" spans="1:27" ht="19.5" thickBot="1" x14ac:dyDescent="0.35">
      <c r="A213" s="268"/>
      <c r="B213" s="269"/>
      <c r="C213" s="274"/>
      <c r="D213" s="274"/>
      <c r="E213" s="379"/>
      <c r="F213" s="181"/>
      <c r="G213" s="182"/>
      <c r="H213" s="183"/>
      <c r="I213" s="184"/>
      <c r="J213" s="204"/>
      <c r="K213" s="185"/>
      <c r="L213" s="183"/>
      <c r="M213" s="182"/>
      <c r="N213" s="181"/>
      <c r="O213" s="186"/>
      <c r="P213" s="187"/>
      <c r="Q213" s="188"/>
      <c r="R213" s="189"/>
      <c r="S213" s="190"/>
      <c r="T213" s="183"/>
      <c r="U213" s="250"/>
      <c r="V213" s="223"/>
      <c r="W213" s="226"/>
      <c r="X213" s="141" t="s">
        <v>19</v>
      </c>
      <c r="Y213" s="440" t="s">
        <v>20</v>
      </c>
      <c r="Z213" s="142" t="s">
        <v>260</v>
      </c>
    </row>
    <row r="214" spans="1:27" ht="12.95" customHeight="1" x14ac:dyDescent="0.3">
      <c r="A214" s="264"/>
      <c r="B214" s="265"/>
      <c r="C214" s="458" t="s">
        <v>184</v>
      </c>
      <c r="D214" s="576">
        <v>2</v>
      </c>
      <c r="E214" s="580">
        <v>760</v>
      </c>
      <c r="F214" s="541"/>
      <c r="G214" s="531"/>
      <c r="H214" s="533"/>
      <c r="I214" s="535"/>
      <c r="J214" s="537"/>
      <c r="K214" s="539"/>
      <c r="L214" s="533"/>
      <c r="M214" s="531"/>
      <c r="N214" s="541"/>
      <c r="O214" s="543"/>
      <c r="P214" s="544"/>
      <c r="Q214" s="546"/>
      <c r="R214" s="548"/>
      <c r="S214" s="550"/>
      <c r="T214" s="533"/>
      <c r="U214" s="578">
        <f>SUM(F214:T214)</f>
        <v>0</v>
      </c>
      <c r="V214" s="557">
        <f>U214*D214</f>
        <v>0</v>
      </c>
      <c r="W214" s="559">
        <f>U214*E214</f>
        <v>0</v>
      </c>
      <c r="X214" s="520"/>
      <c r="Y214" s="522"/>
      <c r="Z214" s="524"/>
    </row>
    <row r="215" spans="1:27" ht="12.95" customHeight="1" x14ac:dyDescent="0.3">
      <c r="A215" s="264"/>
      <c r="B215" s="265"/>
      <c r="C215" s="344" t="s">
        <v>185</v>
      </c>
      <c r="D215" s="577"/>
      <c r="E215" s="581"/>
      <c r="F215" s="542"/>
      <c r="G215" s="532"/>
      <c r="H215" s="534"/>
      <c r="I215" s="536"/>
      <c r="J215" s="538"/>
      <c r="K215" s="540"/>
      <c r="L215" s="534"/>
      <c r="M215" s="532"/>
      <c r="N215" s="542"/>
      <c r="O215" s="521"/>
      <c r="P215" s="545"/>
      <c r="Q215" s="547"/>
      <c r="R215" s="549"/>
      <c r="S215" s="551"/>
      <c r="T215" s="534"/>
      <c r="U215" s="579"/>
      <c r="V215" s="558"/>
      <c r="W215" s="560"/>
      <c r="X215" s="521"/>
      <c r="Y215" s="523"/>
      <c r="Z215" s="524"/>
    </row>
    <row r="216" spans="1:27" ht="18.75" x14ac:dyDescent="0.3">
      <c r="A216" s="264"/>
      <c r="B216" s="265"/>
      <c r="C216" s="270" t="s">
        <v>14</v>
      </c>
      <c r="D216" s="392">
        <v>1</v>
      </c>
      <c r="E216" s="295">
        <v>380</v>
      </c>
      <c r="F216" s="173"/>
      <c r="G216" s="174"/>
      <c r="H216" s="175"/>
      <c r="I216" s="176"/>
      <c r="J216" s="203"/>
      <c r="K216" s="177"/>
      <c r="L216" s="175"/>
      <c r="M216" s="174"/>
      <c r="N216" s="173"/>
      <c r="O216" s="480"/>
      <c r="P216" s="362"/>
      <c r="Q216" s="178"/>
      <c r="R216" s="179"/>
      <c r="S216" s="180"/>
      <c r="T216" s="175"/>
      <c r="U216" s="249"/>
      <c r="V216" s="220">
        <f t="shared" ref="V216:V217" si="9">SUM(F216:T216)</f>
        <v>0</v>
      </c>
      <c r="W216" s="221">
        <f>V216*E216</f>
        <v>0</v>
      </c>
      <c r="X216" s="156"/>
      <c r="Y216" s="441"/>
      <c r="Z216" s="482"/>
    </row>
    <row r="217" spans="1:27" ht="19.5" thickBot="1" x14ac:dyDescent="0.35">
      <c r="A217" s="264"/>
      <c r="B217" s="265"/>
      <c r="C217" s="270" t="s">
        <v>15</v>
      </c>
      <c r="D217" s="392">
        <v>1</v>
      </c>
      <c r="E217" s="295">
        <v>380</v>
      </c>
      <c r="F217" s="173"/>
      <c r="G217" s="174"/>
      <c r="H217" s="175"/>
      <c r="I217" s="176"/>
      <c r="J217" s="203"/>
      <c r="K217" s="177"/>
      <c r="L217" s="175"/>
      <c r="M217" s="174"/>
      <c r="N217" s="173"/>
      <c r="O217" s="480"/>
      <c r="P217" s="362"/>
      <c r="Q217" s="178"/>
      <c r="R217" s="179"/>
      <c r="S217" s="180"/>
      <c r="T217" s="175"/>
      <c r="U217" s="249"/>
      <c r="V217" s="220">
        <f t="shared" si="9"/>
        <v>0</v>
      </c>
      <c r="W217" s="221">
        <f>V217*E217</f>
        <v>0</v>
      </c>
      <c r="X217" s="480"/>
      <c r="Y217" s="481"/>
      <c r="Z217" s="443"/>
    </row>
    <row r="218" spans="1:27" ht="19.5" thickBot="1" x14ac:dyDescent="0.35">
      <c r="A218" s="268"/>
      <c r="B218" s="269"/>
      <c r="C218" s="274"/>
      <c r="D218" s="274"/>
      <c r="E218" s="379"/>
      <c r="F218" s="181"/>
      <c r="G218" s="182"/>
      <c r="H218" s="183"/>
      <c r="I218" s="184"/>
      <c r="J218" s="204"/>
      <c r="K218" s="185"/>
      <c r="L218" s="183"/>
      <c r="M218" s="182"/>
      <c r="N218" s="181"/>
      <c r="O218" s="186"/>
      <c r="P218" s="187"/>
      <c r="Q218" s="188"/>
      <c r="R218" s="189"/>
      <c r="S218" s="190"/>
      <c r="T218" s="183"/>
      <c r="U218" s="250"/>
      <c r="V218" s="223"/>
      <c r="W218" s="278"/>
      <c r="X218" s="279"/>
      <c r="Y218" s="281"/>
      <c r="Z218" s="442"/>
    </row>
    <row r="219" spans="1:27" ht="18.75" x14ac:dyDescent="0.3">
      <c r="A219" s="264"/>
      <c r="B219" s="265"/>
      <c r="C219" s="429" t="s">
        <v>186</v>
      </c>
      <c r="D219" s="508">
        <v>4</v>
      </c>
      <c r="E219" s="502">
        <f>SUM(E220:E223)</f>
        <v>655</v>
      </c>
      <c r="F219" s="143"/>
      <c r="G219" s="144"/>
      <c r="H219" s="145"/>
      <c r="I219" s="146"/>
      <c r="J219" s="200"/>
      <c r="K219" s="147"/>
      <c r="L219" s="145"/>
      <c r="M219" s="144"/>
      <c r="N219" s="143"/>
      <c r="O219" s="509"/>
      <c r="P219" s="363"/>
      <c r="Q219" s="148"/>
      <c r="R219" s="149"/>
      <c r="S219" s="150"/>
      <c r="T219" s="145"/>
      <c r="U219" s="247">
        <f>SUM(F219:T219)</f>
        <v>0</v>
      </c>
      <c r="V219" s="497">
        <f>U219*D219</f>
        <v>0</v>
      </c>
      <c r="W219" s="248">
        <f>U219*E219</f>
        <v>0</v>
      </c>
      <c r="X219" s="221"/>
    </row>
    <row r="220" spans="1:27" ht="18.75" x14ac:dyDescent="0.3">
      <c r="A220" s="264"/>
      <c r="B220" s="265"/>
      <c r="C220" s="270" t="s">
        <v>14</v>
      </c>
      <c r="D220" s="392">
        <v>1</v>
      </c>
      <c r="E220" s="295">
        <v>160</v>
      </c>
      <c r="F220" s="173"/>
      <c r="G220" s="174"/>
      <c r="H220" s="175"/>
      <c r="I220" s="176"/>
      <c r="J220" s="203"/>
      <c r="K220" s="177"/>
      <c r="L220" s="175"/>
      <c r="M220" s="174"/>
      <c r="N220" s="173"/>
      <c r="O220" s="480"/>
      <c r="P220" s="362"/>
      <c r="Q220" s="178"/>
      <c r="R220" s="179"/>
      <c r="S220" s="180"/>
      <c r="T220" s="175"/>
      <c r="U220" s="249"/>
      <c r="V220" s="220">
        <f t="shared" ref="V220:V223" si="10">SUM(F220:T220)</f>
        <v>0</v>
      </c>
      <c r="W220" s="221">
        <f>V220*E220</f>
        <v>0</v>
      </c>
      <c r="X220" s="221"/>
    </row>
    <row r="221" spans="1:27" ht="18.75" x14ac:dyDescent="0.3">
      <c r="A221" s="264"/>
      <c r="B221" s="265"/>
      <c r="C221" s="270" t="s">
        <v>15</v>
      </c>
      <c r="D221" s="392">
        <v>1</v>
      </c>
      <c r="E221" s="295">
        <v>180</v>
      </c>
      <c r="F221" s="173"/>
      <c r="G221" s="174"/>
      <c r="H221" s="175"/>
      <c r="I221" s="176"/>
      <c r="J221" s="203"/>
      <c r="K221" s="177"/>
      <c r="L221" s="175"/>
      <c r="M221" s="174"/>
      <c r="N221" s="173"/>
      <c r="O221" s="480"/>
      <c r="P221" s="362"/>
      <c r="Q221" s="178"/>
      <c r="R221" s="179"/>
      <c r="S221" s="180"/>
      <c r="T221" s="175"/>
      <c r="U221" s="249"/>
      <c r="V221" s="220">
        <f t="shared" si="10"/>
        <v>0</v>
      </c>
      <c r="W221" s="221">
        <f t="shared" ref="W221:W223" si="11">V221*E221</f>
        <v>0</v>
      </c>
      <c r="X221" s="221"/>
    </row>
    <row r="222" spans="1:27" ht="19.5" thickBot="1" x14ac:dyDescent="0.35">
      <c r="A222" s="266"/>
      <c r="B222" s="267"/>
      <c r="C222" s="271" t="s">
        <v>16</v>
      </c>
      <c r="D222" s="393">
        <v>1</v>
      </c>
      <c r="E222" s="295">
        <v>170</v>
      </c>
      <c r="F222" s="173"/>
      <c r="G222" s="174"/>
      <c r="H222" s="175"/>
      <c r="I222" s="176"/>
      <c r="J222" s="203"/>
      <c r="K222" s="177"/>
      <c r="L222" s="175"/>
      <c r="M222" s="174"/>
      <c r="N222" s="173"/>
      <c r="O222" s="480"/>
      <c r="P222" s="362"/>
      <c r="Q222" s="178"/>
      <c r="R222" s="179"/>
      <c r="S222" s="180"/>
      <c r="T222" s="175"/>
      <c r="U222" s="249"/>
      <c r="V222" s="220">
        <f t="shared" si="10"/>
        <v>0</v>
      </c>
      <c r="W222" s="221">
        <f t="shared" si="11"/>
        <v>0</v>
      </c>
      <c r="X222" s="221"/>
    </row>
    <row r="223" spans="1:27" ht="18.75" x14ac:dyDescent="0.3">
      <c r="A223" s="272"/>
      <c r="B223" s="273"/>
      <c r="C223" s="271" t="s">
        <v>17</v>
      </c>
      <c r="D223" s="393">
        <v>1</v>
      </c>
      <c r="E223" s="295">
        <v>145</v>
      </c>
      <c r="F223" s="173"/>
      <c r="G223" s="174"/>
      <c r="H223" s="175"/>
      <c r="I223" s="176"/>
      <c r="J223" s="203"/>
      <c r="K223" s="177"/>
      <c r="L223" s="175"/>
      <c r="M223" s="174"/>
      <c r="N223" s="173"/>
      <c r="O223" s="480"/>
      <c r="P223" s="362"/>
      <c r="Q223" s="178"/>
      <c r="R223" s="179"/>
      <c r="S223" s="180"/>
      <c r="T223" s="175"/>
      <c r="U223" s="249"/>
      <c r="V223" s="220">
        <f t="shared" si="10"/>
        <v>0</v>
      </c>
      <c r="W223" s="221">
        <f t="shared" si="11"/>
        <v>0</v>
      </c>
      <c r="X223" s="517" t="s">
        <v>197</v>
      </c>
      <c r="Y223" s="518"/>
      <c r="Z223" s="519"/>
    </row>
    <row r="224" spans="1:27" ht="19.5" thickBot="1" x14ac:dyDescent="0.35">
      <c r="A224" s="268"/>
      <c r="B224" s="269"/>
      <c r="C224" s="274"/>
      <c r="D224" s="274"/>
      <c r="E224" s="379"/>
      <c r="F224" s="181"/>
      <c r="G224" s="182"/>
      <c r="H224" s="183"/>
      <c r="I224" s="184"/>
      <c r="J224" s="204"/>
      <c r="K224" s="185"/>
      <c r="L224" s="183"/>
      <c r="M224" s="182"/>
      <c r="N224" s="181"/>
      <c r="O224" s="186"/>
      <c r="P224" s="187"/>
      <c r="Q224" s="188"/>
      <c r="R224" s="189"/>
      <c r="S224" s="190"/>
      <c r="T224" s="183"/>
      <c r="U224" s="250"/>
      <c r="V224" s="223"/>
      <c r="W224" s="226"/>
      <c r="X224" s="141" t="s">
        <v>19</v>
      </c>
      <c r="Y224" s="440" t="s">
        <v>20</v>
      </c>
      <c r="Z224" s="142" t="s">
        <v>260</v>
      </c>
    </row>
    <row r="225" spans="1:26" ht="13.5" customHeight="1" x14ac:dyDescent="0.3">
      <c r="A225" s="264"/>
      <c r="B225" s="265"/>
      <c r="C225" s="459" t="s">
        <v>187</v>
      </c>
      <c r="D225" s="576">
        <v>4</v>
      </c>
      <c r="E225" s="580">
        <v>860</v>
      </c>
      <c r="F225" s="541"/>
      <c r="G225" s="531"/>
      <c r="H225" s="533"/>
      <c r="I225" s="535"/>
      <c r="J225" s="537"/>
      <c r="K225" s="539"/>
      <c r="L225" s="533"/>
      <c r="M225" s="531"/>
      <c r="N225" s="541"/>
      <c r="O225" s="543"/>
      <c r="P225" s="544"/>
      <c r="Q225" s="546"/>
      <c r="R225" s="548"/>
      <c r="S225" s="550"/>
      <c r="T225" s="533"/>
      <c r="U225" s="578">
        <f>SUM(F225:T225)</f>
        <v>0</v>
      </c>
      <c r="V225" s="557">
        <f>U225*D225</f>
        <v>0</v>
      </c>
      <c r="W225" s="559">
        <f>U225*E225</f>
        <v>0</v>
      </c>
      <c r="X225" s="520"/>
      <c r="Y225" s="522"/>
      <c r="Z225" s="524"/>
    </row>
    <row r="226" spans="1:26" ht="9" customHeight="1" x14ac:dyDescent="0.3">
      <c r="A226" s="264"/>
      <c r="B226" s="265"/>
      <c r="C226" s="344" t="s">
        <v>265</v>
      </c>
      <c r="D226" s="577"/>
      <c r="E226" s="581"/>
      <c r="F226" s="542"/>
      <c r="G226" s="532"/>
      <c r="H226" s="534"/>
      <c r="I226" s="536"/>
      <c r="J226" s="538"/>
      <c r="K226" s="540"/>
      <c r="L226" s="534"/>
      <c r="M226" s="532"/>
      <c r="N226" s="542"/>
      <c r="O226" s="521"/>
      <c r="P226" s="545"/>
      <c r="Q226" s="547"/>
      <c r="R226" s="549"/>
      <c r="S226" s="551"/>
      <c r="T226" s="534"/>
      <c r="U226" s="579"/>
      <c r="V226" s="558"/>
      <c r="W226" s="560"/>
      <c r="X226" s="521"/>
      <c r="Y226" s="523"/>
      <c r="Z226" s="524"/>
    </row>
    <row r="227" spans="1:26" ht="18.75" x14ac:dyDescent="0.3">
      <c r="A227" s="264"/>
      <c r="B227" s="265"/>
      <c r="C227" s="270" t="s">
        <v>14</v>
      </c>
      <c r="D227" s="392">
        <v>1</v>
      </c>
      <c r="E227" s="295">
        <v>210</v>
      </c>
      <c r="F227" s="173"/>
      <c r="G227" s="174"/>
      <c r="H227" s="175"/>
      <c r="I227" s="176"/>
      <c r="J227" s="203"/>
      <c r="K227" s="177"/>
      <c r="L227" s="175"/>
      <c r="M227" s="174"/>
      <c r="N227" s="173"/>
      <c r="O227" s="480"/>
      <c r="P227" s="362"/>
      <c r="Q227" s="178"/>
      <c r="R227" s="179"/>
      <c r="S227" s="180"/>
      <c r="T227" s="175"/>
      <c r="U227" s="249"/>
      <c r="V227" s="220">
        <f t="shared" ref="V227:V230" si="12">SUM(F227:T227)</f>
        <v>0</v>
      </c>
      <c r="W227" s="221">
        <f>V227*E227</f>
        <v>0</v>
      </c>
      <c r="X227" s="156"/>
      <c r="Y227" s="441"/>
      <c r="Z227" s="482"/>
    </row>
    <row r="228" spans="1:26" ht="18.75" x14ac:dyDescent="0.3">
      <c r="A228" s="264"/>
      <c r="B228" s="265"/>
      <c r="C228" s="270" t="s">
        <v>15</v>
      </c>
      <c r="D228" s="392">
        <v>1</v>
      </c>
      <c r="E228" s="295">
        <v>230</v>
      </c>
      <c r="F228" s="173"/>
      <c r="G228" s="174"/>
      <c r="H228" s="175"/>
      <c r="I228" s="176"/>
      <c r="J228" s="203"/>
      <c r="K228" s="177"/>
      <c r="L228" s="175"/>
      <c r="M228" s="174"/>
      <c r="N228" s="173"/>
      <c r="O228" s="480"/>
      <c r="P228" s="362"/>
      <c r="Q228" s="178"/>
      <c r="R228" s="179"/>
      <c r="S228" s="180"/>
      <c r="T228" s="175"/>
      <c r="U228" s="249"/>
      <c r="V228" s="220">
        <f t="shared" si="12"/>
        <v>0</v>
      </c>
      <c r="W228" s="221">
        <f t="shared" ref="W228:W230" si="13">V228*E228</f>
        <v>0</v>
      </c>
      <c r="X228" s="480"/>
      <c r="Y228" s="481"/>
      <c r="Z228" s="483"/>
    </row>
    <row r="229" spans="1:26" ht="18.75" x14ac:dyDescent="0.3">
      <c r="A229" s="266"/>
      <c r="B229" s="267"/>
      <c r="C229" s="271" t="s">
        <v>16</v>
      </c>
      <c r="D229" s="393">
        <v>1</v>
      </c>
      <c r="E229" s="295">
        <v>220</v>
      </c>
      <c r="F229" s="173"/>
      <c r="G229" s="174"/>
      <c r="H229" s="175"/>
      <c r="I229" s="176"/>
      <c r="J229" s="203"/>
      <c r="K229" s="177"/>
      <c r="L229" s="175"/>
      <c r="M229" s="174"/>
      <c r="N229" s="173"/>
      <c r="O229" s="480"/>
      <c r="P229" s="362"/>
      <c r="Q229" s="178"/>
      <c r="R229" s="179"/>
      <c r="S229" s="180"/>
      <c r="T229" s="175"/>
      <c r="U229" s="249"/>
      <c r="V229" s="220">
        <f t="shared" si="12"/>
        <v>0</v>
      </c>
      <c r="W229" s="221">
        <f t="shared" si="13"/>
        <v>0</v>
      </c>
      <c r="X229" s="480"/>
      <c r="Y229" s="481"/>
      <c r="Z229" s="482"/>
    </row>
    <row r="230" spans="1:26" ht="19.5" thickBot="1" x14ac:dyDescent="0.35">
      <c r="A230" s="272"/>
      <c r="B230" s="273"/>
      <c r="C230" s="271" t="s">
        <v>17</v>
      </c>
      <c r="D230" s="393">
        <v>1</v>
      </c>
      <c r="E230" s="295">
        <v>200</v>
      </c>
      <c r="F230" s="173"/>
      <c r="G230" s="174"/>
      <c r="H230" s="175"/>
      <c r="I230" s="176"/>
      <c r="J230" s="203"/>
      <c r="K230" s="177"/>
      <c r="L230" s="175"/>
      <c r="M230" s="174"/>
      <c r="N230" s="173"/>
      <c r="O230" s="480"/>
      <c r="P230" s="362"/>
      <c r="Q230" s="178"/>
      <c r="R230" s="179"/>
      <c r="S230" s="180"/>
      <c r="T230" s="175"/>
      <c r="U230" s="249"/>
      <c r="V230" s="220">
        <f t="shared" si="12"/>
        <v>0</v>
      </c>
      <c r="W230" s="221">
        <f t="shared" si="13"/>
        <v>0</v>
      </c>
      <c r="X230" s="480"/>
      <c r="Y230" s="481"/>
      <c r="Z230" s="444"/>
    </row>
    <row r="231" spans="1:26" ht="19.5" thickBot="1" x14ac:dyDescent="0.35">
      <c r="A231" s="268"/>
      <c r="B231" s="269"/>
      <c r="C231" s="274"/>
      <c r="D231" s="274"/>
      <c r="E231" s="379"/>
      <c r="F231" s="181"/>
      <c r="G231" s="182"/>
      <c r="H231" s="183"/>
      <c r="I231" s="184"/>
      <c r="J231" s="204"/>
      <c r="K231" s="185"/>
      <c r="L231" s="183"/>
      <c r="M231" s="182"/>
      <c r="N231" s="181"/>
      <c r="O231" s="186"/>
      <c r="P231" s="187"/>
      <c r="Q231" s="188"/>
      <c r="R231" s="189"/>
      <c r="S231" s="190"/>
      <c r="T231" s="183"/>
      <c r="U231" s="250"/>
      <c r="V231" s="223"/>
      <c r="W231" s="278"/>
      <c r="X231" s="279"/>
      <c r="Y231" s="281"/>
      <c r="Z231" s="140"/>
    </row>
    <row r="232" spans="1:26" ht="21" customHeight="1" x14ac:dyDescent="0.3">
      <c r="A232" s="264"/>
      <c r="B232" s="265"/>
      <c r="C232" s="437" t="s">
        <v>188</v>
      </c>
      <c r="D232" s="510">
        <v>5</v>
      </c>
      <c r="E232" s="502">
        <v>1370</v>
      </c>
      <c r="F232" s="143"/>
      <c r="G232" s="144"/>
      <c r="H232" s="145"/>
      <c r="I232" s="146"/>
      <c r="J232" s="200"/>
      <c r="K232" s="147"/>
      <c r="L232" s="145"/>
      <c r="M232" s="144"/>
      <c r="N232" s="143"/>
      <c r="O232" s="509"/>
      <c r="P232" s="363"/>
      <c r="Q232" s="148"/>
      <c r="R232" s="149"/>
      <c r="S232" s="150"/>
      <c r="T232" s="145"/>
      <c r="U232" s="497">
        <f>SUM(F232:T232)</f>
        <v>0</v>
      </c>
      <c r="V232" s="497">
        <f>U232*D232</f>
        <v>0</v>
      </c>
      <c r="W232" s="225">
        <f>U232*E232</f>
        <v>0</v>
      </c>
      <c r="X232" s="225"/>
      <c r="Y232" s="167"/>
    </row>
    <row r="233" spans="1:26" ht="18.75" x14ac:dyDescent="0.3">
      <c r="A233" s="264"/>
      <c r="B233" s="265"/>
      <c r="C233" s="270" t="s">
        <v>14</v>
      </c>
      <c r="D233" s="270">
        <v>1</v>
      </c>
      <c r="E233" s="295">
        <v>340</v>
      </c>
      <c r="F233" s="173"/>
      <c r="G233" s="174"/>
      <c r="H233" s="175"/>
      <c r="I233" s="176"/>
      <c r="J233" s="203"/>
      <c r="K233" s="177"/>
      <c r="L233" s="175"/>
      <c r="M233" s="174"/>
      <c r="N233" s="173"/>
      <c r="O233" s="480"/>
      <c r="P233" s="362"/>
      <c r="Q233" s="178"/>
      <c r="R233" s="179"/>
      <c r="S233" s="180"/>
      <c r="T233" s="175"/>
      <c r="U233" s="219"/>
      <c r="V233" s="220">
        <f t="shared" ref="V233:V237" si="14">SUM(F233:T233)</f>
        <v>0</v>
      </c>
      <c r="W233" s="221">
        <f>V233*E233</f>
        <v>0</v>
      </c>
      <c r="X233" s="221"/>
    </row>
    <row r="234" spans="1:26" ht="18.75" x14ac:dyDescent="0.3">
      <c r="A234" s="264"/>
      <c r="B234" s="265"/>
      <c r="C234" s="270" t="s">
        <v>15</v>
      </c>
      <c r="D234" s="270">
        <v>1</v>
      </c>
      <c r="E234" s="295">
        <v>310</v>
      </c>
      <c r="F234" s="173"/>
      <c r="G234" s="174"/>
      <c r="H234" s="175"/>
      <c r="I234" s="176"/>
      <c r="J234" s="203"/>
      <c r="K234" s="177"/>
      <c r="L234" s="175"/>
      <c r="M234" s="174"/>
      <c r="N234" s="173"/>
      <c r="O234" s="480"/>
      <c r="P234" s="362"/>
      <c r="Q234" s="178"/>
      <c r="R234" s="179"/>
      <c r="S234" s="180"/>
      <c r="T234" s="175"/>
      <c r="U234" s="219"/>
      <c r="V234" s="220">
        <f t="shared" si="14"/>
        <v>0</v>
      </c>
      <c r="W234" s="221">
        <f t="shared" ref="W234:W237" si="15">V234*E234</f>
        <v>0</v>
      </c>
      <c r="X234" s="221"/>
    </row>
    <row r="235" spans="1:26" ht="19.5" thickBot="1" x14ac:dyDescent="0.35">
      <c r="A235" s="266"/>
      <c r="B235" s="267"/>
      <c r="C235" s="271" t="s">
        <v>16</v>
      </c>
      <c r="D235" s="271">
        <v>1</v>
      </c>
      <c r="E235" s="295">
        <v>220</v>
      </c>
      <c r="F235" s="173"/>
      <c r="G235" s="174"/>
      <c r="H235" s="175"/>
      <c r="I235" s="176"/>
      <c r="J235" s="203"/>
      <c r="K235" s="177"/>
      <c r="L235" s="175"/>
      <c r="M235" s="174"/>
      <c r="N235" s="173"/>
      <c r="O235" s="480"/>
      <c r="P235" s="362"/>
      <c r="Q235" s="178"/>
      <c r="R235" s="179"/>
      <c r="S235" s="180"/>
      <c r="T235" s="175"/>
      <c r="U235" s="219"/>
      <c r="V235" s="220">
        <f t="shared" si="14"/>
        <v>0</v>
      </c>
      <c r="W235" s="221">
        <f t="shared" si="15"/>
        <v>0</v>
      </c>
      <c r="X235" s="221"/>
    </row>
    <row r="236" spans="1:26" ht="18.75" x14ac:dyDescent="0.3">
      <c r="A236" s="272"/>
      <c r="B236" s="273"/>
      <c r="C236" s="271" t="s">
        <v>17</v>
      </c>
      <c r="D236" s="275">
        <v>1</v>
      </c>
      <c r="E236" s="295">
        <v>260</v>
      </c>
      <c r="F236" s="173"/>
      <c r="G236" s="174"/>
      <c r="H236" s="175"/>
      <c r="I236" s="176"/>
      <c r="J236" s="203"/>
      <c r="K236" s="177"/>
      <c r="L236" s="175"/>
      <c r="M236" s="174"/>
      <c r="N236" s="173"/>
      <c r="O236" s="480"/>
      <c r="P236" s="362"/>
      <c r="Q236" s="178"/>
      <c r="R236" s="179"/>
      <c r="S236" s="180"/>
      <c r="T236" s="175"/>
      <c r="U236" s="227"/>
      <c r="V236" s="220">
        <f t="shared" si="14"/>
        <v>0</v>
      </c>
      <c r="W236" s="221">
        <f t="shared" si="15"/>
        <v>0</v>
      </c>
      <c r="X236" s="517" t="s">
        <v>197</v>
      </c>
      <c r="Y236" s="518"/>
      <c r="Z236" s="519"/>
    </row>
    <row r="237" spans="1:26" ht="19.5" thickBot="1" x14ac:dyDescent="0.35">
      <c r="A237" s="268"/>
      <c r="B237" s="269"/>
      <c r="C237" s="274" t="s">
        <v>18</v>
      </c>
      <c r="D237" s="274">
        <v>1</v>
      </c>
      <c r="E237" s="296">
        <v>240</v>
      </c>
      <c r="F237" s="181"/>
      <c r="G237" s="182"/>
      <c r="H237" s="183"/>
      <c r="I237" s="184"/>
      <c r="J237" s="204"/>
      <c r="K237" s="185"/>
      <c r="L237" s="183"/>
      <c r="M237" s="182"/>
      <c r="N237" s="181"/>
      <c r="O237" s="186"/>
      <c r="P237" s="187"/>
      <c r="Q237" s="188"/>
      <c r="R237" s="189"/>
      <c r="S237" s="190"/>
      <c r="T237" s="183"/>
      <c r="U237" s="234"/>
      <c r="V237" s="223">
        <f t="shared" si="14"/>
        <v>0</v>
      </c>
      <c r="W237" s="226">
        <f t="shared" si="15"/>
        <v>0</v>
      </c>
      <c r="X237" s="141" t="s">
        <v>19</v>
      </c>
      <c r="Y237" s="440" t="s">
        <v>20</v>
      </c>
      <c r="Z237" s="142" t="s">
        <v>260</v>
      </c>
    </row>
    <row r="238" spans="1:26" ht="12.75" customHeight="1" x14ac:dyDescent="0.3">
      <c r="A238" s="264"/>
      <c r="B238" s="265"/>
      <c r="C238" s="459" t="s">
        <v>189</v>
      </c>
      <c r="D238" s="574">
        <v>5</v>
      </c>
      <c r="E238" s="580">
        <v>1710</v>
      </c>
      <c r="F238" s="541"/>
      <c r="G238" s="531"/>
      <c r="H238" s="533"/>
      <c r="I238" s="535"/>
      <c r="J238" s="537"/>
      <c r="K238" s="539"/>
      <c r="L238" s="533"/>
      <c r="M238" s="531"/>
      <c r="N238" s="541"/>
      <c r="O238" s="543"/>
      <c r="P238" s="544"/>
      <c r="Q238" s="546"/>
      <c r="R238" s="548"/>
      <c r="S238" s="550"/>
      <c r="T238" s="533"/>
      <c r="U238" s="557">
        <f>SUM(F238:T238)</f>
        <v>0</v>
      </c>
      <c r="V238" s="557">
        <f>U238*D238</f>
        <v>0</v>
      </c>
      <c r="W238" s="559">
        <f>U238*E238</f>
        <v>0</v>
      </c>
      <c r="X238" s="520"/>
      <c r="Y238" s="522"/>
      <c r="Z238" s="524"/>
    </row>
    <row r="239" spans="1:26" ht="9.75" customHeight="1" x14ac:dyDescent="0.3">
      <c r="A239" s="264"/>
      <c r="B239" s="265"/>
      <c r="C239" s="390" t="s">
        <v>192</v>
      </c>
      <c r="D239" s="575"/>
      <c r="E239" s="581"/>
      <c r="F239" s="542"/>
      <c r="G239" s="532"/>
      <c r="H239" s="534"/>
      <c r="I239" s="536"/>
      <c r="J239" s="538"/>
      <c r="K239" s="540"/>
      <c r="L239" s="534"/>
      <c r="M239" s="532"/>
      <c r="N239" s="542"/>
      <c r="O239" s="521"/>
      <c r="P239" s="545"/>
      <c r="Q239" s="547"/>
      <c r="R239" s="549"/>
      <c r="S239" s="551"/>
      <c r="T239" s="534"/>
      <c r="U239" s="558"/>
      <c r="V239" s="558"/>
      <c r="W239" s="560"/>
      <c r="X239" s="521"/>
      <c r="Y239" s="523"/>
      <c r="Z239" s="524"/>
    </row>
    <row r="240" spans="1:26" ht="18.75" x14ac:dyDescent="0.3">
      <c r="A240" s="264"/>
      <c r="B240" s="265"/>
      <c r="C240" s="270" t="s">
        <v>14</v>
      </c>
      <c r="D240" s="270">
        <v>1</v>
      </c>
      <c r="E240" s="295">
        <v>425</v>
      </c>
      <c r="F240" s="173"/>
      <c r="G240" s="174"/>
      <c r="H240" s="175"/>
      <c r="I240" s="176"/>
      <c r="J240" s="203"/>
      <c r="K240" s="177"/>
      <c r="L240" s="175"/>
      <c r="M240" s="174"/>
      <c r="N240" s="173"/>
      <c r="O240" s="480"/>
      <c r="P240" s="362"/>
      <c r="Q240" s="178"/>
      <c r="R240" s="179"/>
      <c r="S240" s="180"/>
      <c r="T240" s="175"/>
      <c r="U240" s="219"/>
      <c r="V240" s="220">
        <f t="shared" ref="V240:V244" si="16">SUM(F240:T240)</f>
        <v>0</v>
      </c>
      <c r="W240" s="221">
        <f>V240*E240</f>
        <v>0</v>
      </c>
      <c r="X240" s="156"/>
      <c r="Y240" s="441"/>
      <c r="Z240" s="482"/>
    </row>
    <row r="241" spans="1:26" ht="18.75" x14ac:dyDescent="0.3">
      <c r="A241" s="264"/>
      <c r="B241" s="265"/>
      <c r="C241" s="270" t="s">
        <v>15</v>
      </c>
      <c r="D241" s="270">
        <v>1</v>
      </c>
      <c r="E241" s="295">
        <v>385</v>
      </c>
      <c r="F241" s="173"/>
      <c r="G241" s="174"/>
      <c r="H241" s="175"/>
      <c r="I241" s="176"/>
      <c r="J241" s="203"/>
      <c r="K241" s="177"/>
      <c r="L241" s="175"/>
      <c r="M241" s="174"/>
      <c r="N241" s="173"/>
      <c r="O241" s="480"/>
      <c r="P241" s="362"/>
      <c r="Q241" s="178"/>
      <c r="R241" s="179"/>
      <c r="S241" s="180"/>
      <c r="T241" s="175"/>
      <c r="U241" s="219"/>
      <c r="V241" s="220">
        <f t="shared" si="16"/>
        <v>0</v>
      </c>
      <c r="W241" s="221">
        <f t="shared" ref="W241:W244" si="17">V241*E241</f>
        <v>0</v>
      </c>
      <c r="X241" s="480"/>
      <c r="Y241" s="481"/>
      <c r="Z241" s="483"/>
    </row>
    <row r="242" spans="1:26" ht="18.75" x14ac:dyDescent="0.3">
      <c r="A242" s="266"/>
      <c r="B242" s="267"/>
      <c r="C242" s="271" t="s">
        <v>16</v>
      </c>
      <c r="D242" s="271">
        <v>1</v>
      </c>
      <c r="E242" s="295">
        <v>275</v>
      </c>
      <c r="F242" s="173"/>
      <c r="G242" s="174"/>
      <c r="H242" s="175"/>
      <c r="I242" s="176"/>
      <c r="J242" s="203"/>
      <c r="K242" s="177"/>
      <c r="L242" s="175"/>
      <c r="M242" s="174"/>
      <c r="N242" s="173"/>
      <c r="O242" s="480"/>
      <c r="P242" s="362"/>
      <c r="Q242" s="178"/>
      <c r="R242" s="179"/>
      <c r="S242" s="180"/>
      <c r="T242" s="175"/>
      <c r="U242" s="219"/>
      <c r="V242" s="220">
        <f t="shared" si="16"/>
        <v>0</v>
      </c>
      <c r="W242" s="221">
        <f t="shared" si="17"/>
        <v>0</v>
      </c>
      <c r="X242" s="480"/>
      <c r="Y242" s="481"/>
      <c r="Z242" s="482"/>
    </row>
    <row r="243" spans="1:26" ht="18.75" x14ac:dyDescent="0.3">
      <c r="A243" s="272"/>
      <c r="B243" s="273"/>
      <c r="C243" s="271" t="s">
        <v>17</v>
      </c>
      <c r="D243" s="275">
        <v>1</v>
      </c>
      <c r="E243" s="295">
        <v>325</v>
      </c>
      <c r="F243" s="173"/>
      <c r="G243" s="174"/>
      <c r="H243" s="175"/>
      <c r="I243" s="176"/>
      <c r="J243" s="203"/>
      <c r="K243" s="177"/>
      <c r="L243" s="175"/>
      <c r="M243" s="174"/>
      <c r="N243" s="173"/>
      <c r="O243" s="480"/>
      <c r="P243" s="362"/>
      <c r="Q243" s="178"/>
      <c r="R243" s="179"/>
      <c r="S243" s="180"/>
      <c r="T243" s="175"/>
      <c r="U243" s="227"/>
      <c r="V243" s="220">
        <f t="shared" si="16"/>
        <v>0</v>
      </c>
      <c r="W243" s="221">
        <f t="shared" si="17"/>
        <v>0</v>
      </c>
      <c r="X243" s="480"/>
      <c r="Y243" s="481"/>
      <c r="Z243" s="484"/>
    </row>
    <row r="244" spans="1:26" ht="19.5" thickBot="1" x14ac:dyDescent="0.35">
      <c r="A244" s="268"/>
      <c r="B244" s="269"/>
      <c r="C244" s="274" t="s">
        <v>18</v>
      </c>
      <c r="D244" s="274">
        <v>1</v>
      </c>
      <c r="E244" s="296">
        <v>300</v>
      </c>
      <c r="F244" s="181"/>
      <c r="G244" s="182"/>
      <c r="H244" s="183"/>
      <c r="I244" s="184"/>
      <c r="J244" s="204"/>
      <c r="K244" s="185"/>
      <c r="L244" s="183"/>
      <c r="M244" s="182"/>
      <c r="N244" s="181"/>
      <c r="O244" s="186"/>
      <c r="P244" s="187"/>
      <c r="Q244" s="188"/>
      <c r="R244" s="189"/>
      <c r="S244" s="190"/>
      <c r="T244" s="183"/>
      <c r="U244" s="234"/>
      <c r="V244" s="223">
        <f t="shared" si="16"/>
        <v>0</v>
      </c>
      <c r="W244" s="226">
        <f t="shared" si="17"/>
        <v>0</v>
      </c>
      <c r="X244" s="186"/>
      <c r="Y244" s="445"/>
      <c r="Z244" s="443"/>
    </row>
    <row r="245" spans="1:26" ht="21.75" customHeight="1" x14ac:dyDescent="0.3">
      <c r="A245" s="264"/>
      <c r="B245" s="265"/>
      <c r="C245" s="429" t="s">
        <v>190</v>
      </c>
      <c r="D245" s="508">
        <v>9</v>
      </c>
      <c r="E245" s="502">
        <f>SUM(E246:E248)</f>
        <v>950</v>
      </c>
      <c r="F245" s="143"/>
      <c r="G245" s="144"/>
      <c r="H245" s="145"/>
      <c r="I245" s="146"/>
      <c r="J245" s="200"/>
      <c r="K245" s="147"/>
      <c r="L245" s="145"/>
      <c r="M245" s="144"/>
      <c r="N245" s="143"/>
      <c r="O245" s="509"/>
      <c r="P245" s="363"/>
      <c r="Q245" s="148"/>
      <c r="R245" s="149"/>
      <c r="S245" s="150"/>
      <c r="T245" s="145"/>
      <c r="U245" s="247">
        <f>SUM(F245:T245)</f>
        <v>0</v>
      </c>
      <c r="V245" s="497">
        <f>U245*D245</f>
        <v>0</v>
      </c>
      <c r="W245" s="248">
        <f>U245*E245</f>
        <v>0</v>
      </c>
      <c r="X245" s="248"/>
      <c r="Y245" s="167"/>
      <c r="Z245" s="167"/>
    </row>
    <row r="246" spans="1:26" ht="18.75" x14ac:dyDescent="0.3">
      <c r="A246" s="264"/>
      <c r="B246" s="265"/>
      <c r="C246" s="270" t="s">
        <v>14</v>
      </c>
      <c r="D246" s="392">
        <v>3</v>
      </c>
      <c r="E246" s="295">
        <v>270</v>
      </c>
      <c r="F246" s="173"/>
      <c r="G246" s="174"/>
      <c r="H246" s="175"/>
      <c r="I246" s="176"/>
      <c r="J246" s="203"/>
      <c r="K246" s="177"/>
      <c r="L246" s="175"/>
      <c r="M246" s="174"/>
      <c r="N246" s="173"/>
      <c r="O246" s="480"/>
      <c r="P246" s="362"/>
      <c r="Q246" s="178"/>
      <c r="R246" s="179"/>
      <c r="S246" s="180"/>
      <c r="T246" s="175"/>
      <c r="U246" s="249"/>
      <c r="V246" s="220">
        <f t="shared" ref="V246:V248" si="18">SUM(F246:T246)</f>
        <v>0</v>
      </c>
      <c r="W246" s="221">
        <f>V246*E246</f>
        <v>0</v>
      </c>
      <c r="X246" s="221"/>
    </row>
    <row r="247" spans="1:26" ht="19.5" thickBot="1" x14ac:dyDescent="0.35">
      <c r="A247" s="264"/>
      <c r="B247" s="265"/>
      <c r="C247" s="270" t="s">
        <v>15</v>
      </c>
      <c r="D247" s="392">
        <v>3</v>
      </c>
      <c r="E247" s="295">
        <v>300</v>
      </c>
      <c r="F247" s="173"/>
      <c r="G247" s="174"/>
      <c r="H247" s="175"/>
      <c r="I247" s="176"/>
      <c r="J247" s="203"/>
      <c r="K247" s="177"/>
      <c r="L247" s="175"/>
      <c r="M247" s="174"/>
      <c r="N247" s="173"/>
      <c r="O247" s="480"/>
      <c r="P247" s="362"/>
      <c r="Q247" s="178"/>
      <c r="R247" s="179"/>
      <c r="S247" s="180"/>
      <c r="T247" s="175"/>
      <c r="U247" s="249"/>
      <c r="V247" s="220">
        <f t="shared" si="18"/>
        <v>0</v>
      </c>
      <c r="W247" s="221">
        <f t="shared" ref="W247:W248" si="19">V247*E247</f>
        <v>0</v>
      </c>
      <c r="X247" s="221"/>
    </row>
    <row r="248" spans="1:26" ht="18.75" x14ac:dyDescent="0.3">
      <c r="A248" s="266"/>
      <c r="B248" s="267"/>
      <c r="C248" s="271" t="s">
        <v>16</v>
      </c>
      <c r="D248" s="393">
        <v>3</v>
      </c>
      <c r="E248" s="295">
        <v>380</v>
      </c>
      <c r="F248" s="173"/>
      <c r="G248" s="174"/>
      <c r="H248" s="175"/>
      <c r="I248" s="176"/>
      <c r="J248" s="203"/>
      <c r="K248" s="177"/>
      <c r="L248" s="175"/>
      <c r="M248" s="174"/>
      <c r="N248" s="173"/>
      <c r="O248" s="480"/>
      <c r="P248" s="362"/>
      <c r="Q248" s="178"/>
      <c r="R248" s="179"/>
      <c r="S248" s="180"/>
      <c r="T248" s="175"/>
      <c r="U248" s="249"/>
      <c r="V248" s="220">
        <f t="shared" si="18"/>
        <v>0</v>
      </c>
      <c r="W248" s="221">
        <f t="shared" si="19"/>
        <v>0</v>
      </c>
      <c r="X248" s="517" t="s">
        <v>197</v>
      </c>
      <c r="Y248" s="518"/>
      <c r="Z248" s="519"/>
    </row>
    <row r="249" spans="1:26" ht="19.5" thickBot="1" x14ac:dyDescent="0.35">
      <c r="A249" s="268"/>
      <c r="B249" s="269"/>
      <c r="C249" s="274"/>
      <c r="D249" s="274"/>
      <c r="E249" s="379"/>
      <c r="F249" s="181"/>
      <c r="G249" s="182"/>
      <c r="H249" s="183"/>
      <c r="I249" s="184"/>
      <c r="J249" s="204"/>
      <c r="K249" s="185"/>
      <c r="L249" s="183"/>
      <c r="M249" s="182"/>
      <c r="N249" s="181"/>
      <c r="O249" s="186"/>
      <c r="P249" s="187"/>
      <c r="Q249" s="188"/>
      <c r="R249" s="189"/>
      <c r="S249" s="190"/>
      <c r="T249" s="183"/>
      <c r="U249" s="250"/>
      <c r="V249" s="223"/>
      <c r="W249" s="226"/>
      <c r="X249" s="141" t="s">
        <v>19</v>
      </c>
      <c r="Y249" s="440" t="s">
        <v>20</v>
      </c>
      <c r="Z249" s="142" t="s">
        <v>260</v>
      </c>
    </row>
    <row r="250" spans="1:26" ht="13.5" customHeight="1" x14ac:dyDescent="0.3">
      <c r="A250" s="264"/>
      <c r="B250" s="265"/>
      <c r="C250" s="416" t="s">
        <v>141</v>
      </c>
      <c r="D250" s="576">
        <v>9</v>
      </c>
      <c r="E250" s="580">
        <f>SUM(E252:E254)</f>
        <v>1390</v>
      </c>
      <c r="F250" s="541"/>
      <c r="G250" s="531"/>
      <c r="H250" s="533"/>
      <c r="I250" s="535"/>
      <c r="J250" s="537"/>
      <c r="K250" s="539"/>
      <c r="L250" s="533"/>
      <c r="M250" s="531"/>
      <c r="N250" s="541"/>
      <c r="O250" s="543"/>
      <c r="P250" s="544"/>
      <c r="Q250" s="546"/>
      <c r="R250" s="548"/>
      <c r="S250" s="550"/>
      <c r="T250" s="533"/>
      <c r="U250" s="578">
        <f>SUM(F250:T250)</f>
        <v>0</v>
      </c>
      <c r="V250" s="557">
        <f>U250*D250</f>
        <v>0</v>
      </c>
      <c r="W250" s="559">
        <f>U250*E250</f>
        <v>0</v>
      </c>
      <c r="X250" s="520"/>
      <c r="Y250" s="522"/>
      <c r="Z250" s="524"/>
    </row>
    <row r="251" spans="1:26" ht="11.25" customHeight="1" x14ac:dyDescent="0.3">
      <c r="A251" s="264"/>
      <c r="B251" s="265"/>
      <c r="C251" s="390" t="s">
        <v>193</v>
      </c>
      <c r="D251" s="577"/>
      <c r="E251" s="581"/>
      <c r="F251" s="542"/>
      <c r="G251" s="532"/>
      <c r="H251" s="534"/>
      <c r="I251" s="536"/>
      <c r="J251" s="538"/>
      <c r="K251" s="540"/>
      <c r="L251" s="534"/>
      <c r="M251" s="532"/>
      <c r="N251" s="542"/>
      <c r="O251" s="521"/>
      <c r="P251" s="545"/>
      <c r="Q251" s="547"/>
      <c r="R251" s="549"/>
      <c r="S251" s="551"/>
      <c r="T251" s="534"/>
      <c r="U251" s="579"/>
      <c r="V251" s="558"/>
      <c r="W251" s="560"/>
      <c r="X251" s="521"/>
      <c r="Y251" s="523"/>
      <c r="Z251" s="524"/>
    </row>
    <row r="252" spans="1:26" ht="18.75" x14ac:dyDescent="0.3">
      <c r="A252" s="264"/>
      <c r="B252" s="265"/>
      <c r="C252" s="270" t="s">
        <v>14</v>
      </c>
      <c r="D252" s="392">
        <v>3</v>
      </c>
      <c r="E252" s="295">
        <v>380</v>
      </c>
      <c r="F252" s="173"/>
      <c r="G252" s="174"/>
      <c r="H252" s="175"/>
      <c r="I252" s="176"/>
      <c r="J252" s="203"/>
      <c r="K252" s="177"/>
      <c r="L252" s="175"/>
      <c r="M252" s="174"/>
      <c r="N252" s="173"/>
      <c r="O252" s="480"/>
      <c r="P252" s="362"/>
      <c r="Q252" s="178"/>
      <c r="R252" s="149"/>
      <c r="S252" s="150"/>
      <c r="T252" s="145"/>
      <c r="U252" s="249"/>
      <c r="V252" s="220">
        <f t="shared" ref="V252:V254" si="20">SUM(F252:T252)</f>
        <v>0</v>
      </c>
      <c r="W252" s="221">
        <f>V252*E252</f>
        <v>0</v>
      </c>
      <c r="X252" s="156"/>
      <c r="Y252" s="441"/>
      <c r="Z252" s="482"/>
    </row>
    <row r="253" spans="1:26" ht="18.75" x14ac:dyDescent="0.3">
      <c r="A253" s="264"/>
      <c r="B253" s="265"/>
      <c r="C253" s="270" t="s">
        <v>15</v>
      </c>
      <c r="D253" s="392">
        <v>3</v>
      </c>
      <c r="E253" s="295">
        <v>450</v>
      </c>
      <c r="F253" s="173"/>
      <c r="G253" s="174"/>
      <c r="H253" s="175"/>
      <c r="I253" s="176"/>
      <c r="J253" s="203"/>
      <c r="K253" s="177"/>
      <c r="L253" s="175"/>
      <c r="M253" s="174"/>
      <c r="N253" s="173"/>
      <c r="O253" s="480"/>
      <c r="P253" s="362"/>
      <c r="Q253" s="178"/>
      <c r="R253" s="179"/>
      <c r="S253" s="180"/>
      <c r="T253" s="175"/>
      <c r="U253" s="249"/>
      <c r="V253" s="220">
        <f t="shared" si="20"/>
        <v>0</v>
      </c>
      <c r="W253" s="221">
        <f t="shared" ref="W253:W254" si="21">V253*E253</f>
        <v>0</v>
      </c>
      <c r="X253" s="156"/>
      <c r="Y253" s="441"/>
      <c r="Z253" s="482"/>
    </row>
    <row r="254" spans="1:26" ht="19.5" thickBot="1" x14ac:dyDescent="0.35">
      <c r="A254" s="266"/>
      <c r="B254" s="267"/>
      <c r="C254" s="271" t="s">
        <v>16</v>
      </c>
      <c r="D254" s="393">
        <v>3</v>
      </c>
      <c r="E254" s="295">
        <v>560</v>
      </c>
      <c r="F254" s="173"/>
      <c r="G254" s="174"/>
      <c r="H254" s="175"/>
      <c r="I254" s="176"/>
      <c r="J254" s="203"/>
      <c r="K254" s="177"/>
      <c r="L254" s="175"/>
      <c r="M254" s="174"/>
      <c r="N254" s="173"/>
      <c r="O254" s="480"/>
      <c r="P254" s="362"/>
      <c r="Q254" s="178"/>
      <c r="R254" s="179"/>
      <c r="S254" s="180"/>
      <c r="T254" s="175"/>
      <c r="U254" s="249"/>
      <c r="V254" s="220">
        <f t="shared" si="20"/>
        <v>0</v>
      </c>
      <c r="W254" s="221">
        <f t="shared" si="21"/>
        <v>0</v>
      </c>
      <c r="X254" s="156"/>
      <c r="Y254" s="441"/>
      <c r="Z254" s="443"/>
    </row>
    <row r="255" spans="1:26" ht="19.5" thickBot="1" x14ac:dyDescent="0.35">
      <c r="A255" s="268"/>
      <c r="B255" s="269"/>
      <c r="C255" s="274"/>
      <c r="D255" s="274"/>
      <c r="E255" s="379"/>
      <c r="F255" s="181"/>
      <c r="G255" s="182"/>
      <c r="H255" s="183"/>
      <c r="I255" s="184"/>
      <c r="J255" s="204"/>
      <c r="K255" s="185"/>
      <c r="L255" s="183"/>
      <c r="M255" s="182"/>
      <c r="N255" s="181"/>
      <c r="O255" s="186"/>
      <c r="P255" s="187"/>
      <c r="Q255" s="188"/>
      <c r="R255" s="189"/>
      <c r="S255" s="190"/>
      <c r="T255" s="183"/>
      <c r="U255" s="250"/>
      <c r="V255" s="223"/>
      <c r="W255" s="278"/>
      <c r="X255" s="279"/>
      <c r="Y255" s="280"/>
      <c r="Z255" s="442"/>
    </row>
    <row r="256" spans="1:26" ht="21" customHeight="1" x14ac:dyDescent="0.3">
      <c r="A256" s="264"/>
      <c r="B256" s="265"/>
      <c r="C256" s="437" t="s">
        <v>191</v>
      </c>
      <c r="D256" s="510">
        <v>6</v>
      </c>
      <c r="E256" s="502">
        <f>SUM(E257:E262)</f>
        <v>1150</v>
      </c>
      <c r="F256" s="143"/>
      <c r="G256" s="144"/>
      <c r="H256" s="145"/>
      <c r="I256" s="146"/>
      <c r="J256" s="200"/>
      <c r="K256" s="147"/>
      <c r="L256" s="145"/>
      <c r="M256" s="144"/>
      <c r="N256" s="143"/>
      <c r="O256" s="509"/>
      <c r="P256" s="363"/>
      <c r="Q256" s="148"/>
      <c r="R256" s="149"/>
      <c r="S256" s="150"/>
      <c r="T256" s="145"/>
      <c r="U256" s="497">
        <f>SUM(F256:T256)</f>
        <v>0</v>
      </c>
      <c r="V256" s="497">
        <f>U256*D256</f>
        <v>0</v>
      </c>
      <c r="W256" s="225">
        <f>U256*E256</f>
        <v>0</v>
      </c>
      <c r="X256" s="277"/>
      <c r="Y256" s="276"/>
      <c r="Z256" s="140"/>
    </row>
    <row r="257" spans="1:26" ht="18.75" x14ac:dyDescent="0.3">
      <c r="A257" s="264"/>
      <c r="B257" s="265"/>
      <c r="C257" s="270" t="s">
        <v>14</v>
      </c>
      <c r="D257" s="270">
        <v>1</v>
      </c>
      <c r="E257" s="295">
        <v>110</v>
      </c>
      <c r="F257" s="173"/>
      <c r="G257" s="174"/>
      <c r="H257" s="175"/>
      <c r="I257" s="176"/>
      <c r="J257" s="203"/>
      <c r="K257" s="177"/>
      <c r="L257" s="175"/>
      <c r="M257" s="174"/>
      <c r="N257" s="173"/>
      <c r="O257" s="480"/>
      <c r="P257" s="362"/>
      <c r="Q257" s="178"/>
      <c r="R257" s="179"/>
      <c r="S257" s="180"/>
      <c r="T257" s="175"/>
      <c r="U257" s="219"/>
      <c r="V257" s="220">
        <f t="shared" ref="V257:V262" si="22">SUM(F257:T257)</f>
        <v>0</v>
      </c>
      <c r="W257" s="221">
        <f>V257*E257</f>
        <v>0</v>
      </c>
      <c r="X257" s="248"/>
      <c r="Y257" s="167"/>
    </row>
    <row r="258" spans="1:26" ht="18.75" x14ac:dyDescent="0.3">
      <c r="A258" s="264"/>
      <c r="B258" s="265"/>
      <c r="C258" s="270" t="s">
        <v>15</v>
      </c>
      <c r="D258" s="270">
        <v>1</v>
      </c>
      <c r="E258" s="295">
        <v>300</v>
      </c>
      <c r="F258" s="173"/>
      <c r="G258" s="174"/>
      <c r="H258" s="175"/>
      <c r="I258" s="176"/>
      <c r="J258" s="203"/>
      <c r="K258" s="177"/>
      <c r="L258" s="175"/>
      <c r="M258" s="174"/>
      <c r="N258" s="173"/>
      <c r="O258" s="480"/>
      <c r="P258" s="362"/>
      <c r="Q258" s="178"/>
      <c r="R258" s="179"/>
      <c r="S258" s="180"/>
      <c r="T258" s="175"/>
      <c r="U258" s="219"/>
      <c r="V258" s="220">
        <f t="shared" si="22"/>
        <v>0</v>
      </c>
      <c r="W258" s="221">
        <f t="shared" ref="W258:W262" si="23">V258*E258</f>
        <v>0</v>
      </c>
      <c r="X258" s="221"/>
    </row>
    <row r="259" spans="1:26" ht="18.75" x14ac:dyDescent="0.3">
      <c r="A259" s="266"/>
      <c r="B259" s="267"/>
      <c r="C259" s="271" t="s">
        <v>16</v>
      </c>
      <c r="D259" s="271">
        <v>1</v>
      </c>
      <c r="E259" s="295">
        <v>270</v>
      </c>
      <c r="F259" s="173"/>
      <c r="G259" s="174"/>
      <c r="H259" s="175"/>
      <c r="I259" s="176"/>
      <c r="J259" s="203"/>
      <c r="K259" s="177"/>
      <c r="L259" s="175"/>
      <c r="M259" s="174"/>
      <c r="N259" s="173"/>
      <c r="O259" s="480"/>
      <c r="P259" s="362"/>
      <c r="Q259" s="178"/>
      <c r="R259" s="179"/>
      <c r="S259" s="180"/>
      <c r="T259" s="175"/>
      <c r="U259" s="219"/>
      <c r="V259" s="220">
        <f t="shared" si="22"/>
        <v>0</v>
      </c>
      <c r="W259" s="221">
        <f t="shared" si="23"/>
        <v>0</v>
      </c>
      <c r="X259" s="221"/>
    </row>
    <row r="260" spans="1:26" ht="19.5" thickBot="1" x14ac:dyDescent="0.35">
      <c r="A260" s="272"/>
      <c r="B260" s="273"/>
      <c r="C260" s="271" t="s">
        <v>17</v>
      </c>
      <c r="D260" s="275">
        <v>1</v>
      </c>
      <c r="E260" s="295">
        <v>130</v>
      </c>
      <c r="F260" s="173"/>
      <c r="G260" s="174"/>
      <c r="H260" s="175"/>
      <c r="I260" s="176"/>
      <c r="J260" s="203"/>
      <c r="K260" s="177"/>
      <c r="L260" s="175"/>
      <c r="M260" s="174"/>
      <c r="N260" s="173"/>
      <c r="O260" s="480"/>
      <c r="P260" s="362"/>
      <c r="Q260" s="178"/>
      <c r="R260" s="179"/>
      <c r="S260" s="180"/>
      <c r="T260" s="175"/>
      <c r="U260" s="227"/>
      <c r="V260" s="220">
        <f t="shared" si="22"/>
        <v>0</v>
      </c>
      <c r="W260" s="221">
        <f t="shared" si="23"/>
        <v>0</v>
      </c>
      <c r="X260" s="221"/>
    </row>
    <row r="261" spans="1:26" ht="18.75" x14ac:dyDescent="0.3">
      <c r="A261" s="272"/>
      <c r="B261" s="273"/>
      <c r="C261" s="271" t="s">
        <v>18</v>
      </c>
      <c r="D261" s="275">
        <v>1</v>
      </c>
      <c r="E261" s="405">
        <v>230</v>
      </c>
      <c r="F261" s="173"/>
      <c r="G261" s="174"/>
      <c r="H261" s="175"/>
      <c r="I261" s="176"/>
      <c r="J261" s="203"/>
      <c r="K261" s="177"/>
      <c r="L261" s="175"/>
      <c r="M261" s="174"/>
      <c r="N261" s="173"/>
      <c r="O261" s="480"/>
      <c r="P261" s="362"/>
      <c r="Q261" s="178"/>
      <c r="R261" s="179"/>
      <c r="S261" s="180"/>
      <c r="T261" s="175"/>
      <c r="U261" s="227"/>
      <c r="V261" s="220">
        <f t="shared" si="22"/>
        <v>0</v>
      </c>
      <c r="W261" s="221">
        <f t="shared" si="23"/>
        <v>0</v>
      </c>
      <c r="X261" s="517" t="s">
        <v>197</v>
      </c>
      <c r="Y261" s="518"/>
      <c r="Z261" s="519"/>
    </row>
    <row r="262" spans="1:26" ht="19.5" thickBot="1" x14ac:dyDescent="0.35">
      <c r="A262" s="268"/>
      <c r="B262" s="269"/>
      <c r="C262" s="274" t="s">
        <v>55</v>
      </c>
      <c r="D262" s="274">
        <v>1</v>
      </c>
      <c r="E262" s="296">
        <v>110</v>
      </c>
      <c r="F262" s="181"/>
      <c r="G262" s="182"/>
      <c r="H262" s="183"/>
      <c r="I262" s="184"/>
      <c r="J262" s="204"/>
      <c r="K262" s="185"/>
      <c r="L262" s="183"/>
      <c r="M262" s="182"/>
      <c r="N262" s="181"/>
      <c r="O262" s="186"/>
      <c r="P262" s="187"/>
      <c r="Q262" s="188"/>
      <c r="R262" s="189"/>
      <c r="S262" s="190"/>
      <c r="T262" s="183"/>
      <c r="U262" s="234"/>
      <c r="V262" s="223">
        <f t="shared" si="22"/>
        <v>0</v>
      </c>
      <c r="W262" s="226">
        <f t="shared" si="23"/>
        <v>0</v>
      </c>
      <c r="X262" s="141" t="s">
        <v>19</v>
      </c>
      <c r="Y262" s="440" t="s">
        <v>20</v>
      </c>
      <c r="Z262" s="142" t="s">
        <v>260</v>
      </c>
    </row>
    <row r="263" spans="1:26" ht="12.75" customHeight="1" x14ac:dyDescent="0.3">
      <c r="A263" s="264"/>
      <c r="B263" s="265"/>
      <c r="C263" s="416" t="s">
        <v>195</v>
      </c>
      <c r="D263" s="574">
        <v>6</v>
      </c>
      <c r="E263" s="580">
        <f>SUM(E265:E270)</f>
        <v>1550</v>
      </c>
      <c r="F263" s="541"/>
      <c r="G263" s="531"/>
      <c r="H263" s="533"/>
      <c r="I263" s="535"/>
      <c r="J263" s="537"/>
      <c r="K263" s="539"/>
      <c r="L263" s="533"/>
      <c r="M263" s="531"/>
      <c r="N263" s="541"/>
      <c r="O263" s="543"/>
      <c r="P263" s="544"/>
      <c r="Q263" s="546"/>
      <c r="R263" s="548"/>
      <c r="S263" s="550"/>
      <c r="T263" s="533"/>
      <c r="U263" s="557">
        <f>SUM(F263:T263)</f>
        <v>0</v>
      </c>
      <c r="V263" s="557">
        <f>U263*D263</f>
        <v>0</v>
      </c>
      <c r="W263" s="559">
        <f>U263*E263</f>
        <v>0</v>
      </c>
      <c r="X263" s="520"/>
      <c r="Y263" s="561"/>
      <c r="Z263" s="524"/>
    </row>
    <row r="264" spans="1:26" ht="12" customHeight="1" x14ac:dyDescent="0.3">
      <c r="A264" s="264"/>
      <c r="B264" s="265"/>
      <c r="C264" s="390" t="s">
        <v>194</v>
      </c>
      <c r="D264" s="575"/>
      <c r="E264" s="581"/>
      <c r="F264" s="542"/>
      <c r="G264" s="532"/>
      <c r="H264" s="534"/>
      <c r="I264" s="536"/>
      <c r="J264" s="538"/>
      <c r="K264" s="540"/>
      <c r="L264" s="534"/>
      <c r="M264" s="532"/>
      <c r="N264" s="542"/>
      <c r="O264" s="521"/>
      <c r="P264" s="545"/>
      <c r="Q264" s="547"/>
      <c r="R264" s="549"/>
      <c r="S264" s="551"/>
      <c r="T264" s="534"/>
      <c r="U264" s="558"/>
      <c r="V264" s="558"/>
      <c r="W264" s="560"/>
      <c r="X264" s="521"/>
      <c r="Y264" s="562"/>
      <c r="Z264" s="524"/>
    </row>
    <row r="265" spans="1:26" ht="18.75" x14ac:dyDescent="0.3">
      <c r="A265" s="264"/>
      <c r="B265" s="265"/>
      <c r="C265" s="270" t="s">
        <v>14</v>
      </c>
      <c r="D265" s="270">
        <v>1</v>
      </c>
      <c r="E265" s="295">
        <v>150</v>
      </c>
      <c r="F265" s="173"/>
      <c r="G265" s="174"/>
      <c r="H265" s="175"/>
      <c r="I265" s="176"/>
      <c r="J265" s="203"/>
      <c r="K265" s="177"/>
      <c r="L265" s="175"/>
      <c r="M265" s="174"/>
      <c r="N265" s="173"/>
      <c r="O265" s="480"/>
      <c r="P265" s="362"/>
      <c r="Q265" s="178"/>
      <c r="R265" s="179"/>
      <c r="S265" s="180"/>
      <c r="T265" s="175"/>
      <c r="U265" s="219"/>
      <c r="V265" s="220">
        <f t="shared" ref="V265:V270" si="24">SUM(F265:T265)</f>
        <v>0</v>
      </c>
      <c r="W265" s="221">
        <f>V265*E265</f>
        <v>0</v>
      </c>
      <c r="X265" s="156"/>
      <c r="Y265" s="441"/>
      <c r="Z265" s="482"/>
    </row>
    <row r="266" spans="1:26" ht="18.75" x14ac:dyDescent="0.3">
      <c r="A266" s="264"/>
      <c r="B266" s="265"/>
      <c r="C266" s="270" t="s">
        <v>15</v>
      </c>
      <c r="D266" s="270">
        <v>1</v>
      </c>
      <c r="E266" s="295">
        <v>410</v>
      </c>
      <c r="F266" s="173"/>
      <c r="G266" s="174"/>
      <c r="H266" s="175"/>
      <c r="I266" s="176"/>
      <c r="J266" s="203"/>
      <c r="K266" s="177"/>
      <c r="L266" s="175"/>
      <c r="M266" s="174"/>
      <c r="N266" s="173"/>
      <c r="O266" s="480"/>
      <c r="P266" s="362"/>
      <c r="Q266" s="178"/>
      <c r="R266" s="179"/>
      <c r="S266" s="180"/>
      <c r="T266" s="175"/>
      <c r="U266" s="219"/>
      <c r="V266" s="220">
        <f t="shared" si="24"/>
        <v>0</v>
      </c>
      <c r="W266" s="221">
        <f t="shared" ref="W266:W270" si="25">V266*E266</f>
        <v>0</v>
      </c>
      <c r="X266" s="480"/>
      <c r="Y266" s="481"/>
      <c r="Z266" s="483"/>
    </row>
    <row r="267" spans="1:26" ht="18.75" x14ac:dyDescent="0.3">
      <c r="A267" s="266"/>
      <c r="B267" s="267"/>
      <c r="C267" s="271" t="s">
        <v>16</v>
      </c>
      <c r="D267" s="271">
        <v>1</v>
      </c>
      <c r="E267" s="295">
        <v>350</v>
      </c>
      <c r="F267" s="173"/>
      <c r="G267" s="174"/>
      <c r="H267" s="175"/>
      <c r="I267" s="176"/>
      <c r="J267" s="203"/>
      <c r="K267" s="177"/>
      <c r="L267" s="175"/>
      <c r="M267" s="174"/>
      <c r="N267" s="173"/>
      <c r="O267" s="480"/>
      <c r="P267" s="362"/>
      <c r="Q267" s="178"/>
      <c r="R267" s="179"/>
      <c r="S267" s="180"/>
      <c r="T267" s="175"/>
      <c r="U267" s="219"/>
      <c r="V267" s="220">
        <f t="shared" si="24"/>
        <v>0</v>
      </c>
      <c r="W267" s="221">
        <f t="shared" si="25"/>
        <v>0</v>
      </c>
      <c r="X267" s="480"/>
      <c r="Y267" s="481"/>
      <c r="Z267" s="483"/>
    </row>
    <row r="268" spans="1:26" ht="18.75" x14ac:dyDescent="0.3">
      <c r="A268" s="272"/>
      <c r="B268" s="273"/>
      <c r="C268" s="271" t="s">
        <v>17</v>
      </c>
      <c r="D268" s="275">
        <v>1</v>
      </c>
      <c r="E268" s="295">
        <v>170</v>
      </c>
      <c r="F268" s="173"/>
      <c r="G268" s="174"/>
      <c r="H268" s="175"/>
      <c r="I268" s="176"/>
      <c r="J268" s="203"/>
      <c r="K268" s="177"/>
      <c r="L268" s="175"/>
      <c r="M268" s="174"/>
      <c r="N268" s="173"/>
      <c r="O268" s="480"/>
      <c r="P268" s="362"/>
      <c r="Q268" s="178"/>
      <c r="R268" s="179"/>
      <c r="S268" s="180"/>
      <c r="T268" s="175"/>
      <c r="U268" s="227"/>
      <c r="V268" s="220">
        <f t="shared" si="24"/>
        <v>0</v>
      </c>
      <c r="W268" s="221">
        <f t="shared" si="25"/>
        <v>0</v>
      </c>
      <c r="X268" s="480"/>
      <c r="Y268" s="481"/>
      <c r="Z268" s="483"/>
    </row>
    <row r="269" spans="1:26" ht="18.75" x14ac:dyDescent="0.3">
      <c r="A269" s="272"/>
      <c r="B269" s="273"/>
      <c r="C269" s="271" t="s">
        <v>18</v>
      </c>
      <c r="D269" s="275">
        <v>1</v>
      </c>
      <c r="E269" s="405">
        <v>320</v>
      </c>
      <c r="F269" s="173"/>
      <c r="G269" s="174"/>
      <c r="H269" s="175"/>
      <c r="I269" s="176"/>
      <c r="J269" s="203"/>
      <c r="K269" s="177"/>
      <c r="L269" s="175"/>
      <c r="M269" s="174"/>
      <c r="N269" s="173"/>
      <c r="O269" s="480"/>
      <c r="P269" s="362"/>
      <c r="Q269" s="178"/>
      <c r="R269" s="179"/>
      <c r="S269" s="180"/>
      <c r="T269" s="175"/>
      <c r="U269" s="227"/>
      <c r="V269" s="220">
        <f t="shared" si="24"/>
        <v>0</v>
      </c>
      <c r="W269" s="221">
        <f t="shared" si="25"/>
        <v>0</v>
      </c>
      <c r="X269" s="480"/>
      <c r="Y269" s="481"/>
      <c r="Z269" s="483"/>
    </row>
    <row r="270" spans="1:26" ht="19.5" thickBot="1" x14ac:dyDescent="0.35">
      <c r="A270" s="268"/>
      <c r="B270" s="269"/>
      <c r="C270" s="274" t="s">
        <v>55</v>
      </c>
      <c r="D270" s="274">
        <v>1</v>
      </c>
      <c r="E270" s="296">
        <v>150</v>
      </c>
      <c r="F270" s="181"/>
      <c r="G270" s="182"/>
      <c r="H270" s="183"/>
      <c r="I270" s="184"/>
      <c r="J270" s="204"/>
      <c r="K270" s="185"/>
      <c r="L270" s="183"/>
      <c r="M270" s="182"/>
      <c r="N270" s="181"/>
      <c r="O270" s="186"/>
      <c r="P270" s="187"/>
      <c r="Q270" s="188"/>
      <c r="R270" s="189"/>
      <c r="S270" s="190"/>
      <c r="T270" s="183"/>
      <c r="U270" s="234"/>
      <c r="V270" s="223">
        <f t="shared" si="24"/>
        <v>0</v>
      </c>
      <c r="W270" s="226">
        <f t="shared" si="25"/>
        <v>0</v>
      </c>
      <c r="X270" s="480"/>
      <c r="Y270" s="481"/>
      <c r="Z270" s="483"/>
    </row>
    <row r="271" spans="1:26" ht="19.5" customHeight="1" thickBot="1" x14ac:dyDescent="0.4">
      <c r="A271" s="627">
        <v>2023</v>
      </c>
      <c r="B271" s="628"/>
      <c r="C271" s="628"/>
      <c r="D271" s="628"/>
      <c r="E271" s="628"/>
      <c r="F271" s="629"/>
      <c r="G271" s="629"/>
      <c r="H271" s="629"/>
      <c r="I271" s="629"/>
      <c r="J271" s="629"/>
      <c r="K271" s="629"/>
      <c r="L271" s="629"/>
      <c r="M271" s="629"/>
      <c r="N271" s="629"/>
      <c r="O271" s="629"/>
      <c r="P271" s="629"/>
      <c r="Q271" s="629"/>
      <c r="R271" s="629"/>
      <c r="S271" s="629"/>
      <c r="T271" s="629"/>
      <c r="U271" s="629"/>
      <c r="V271" s="629"/>
      <c r="W271" s="630"/>
      <c r="X271" s="141" t="s">
        <v>19</v>
      </c>
      <c r="Y271" s="440" t="s">
        <v>20</v>
      </c>
      <c r="Z271" s="142" t="s">
        <v>260</v>
      </c>
    </row>
    <row r="272" spans="1:26" ht="15" customHeight="1" x14ac:dyDescent="0.3">
      <c r="A272" s="264"/>
      <c r="B272" s="265"/>
      <c r="C272" s="417" t="s">
        <v>104</v>
      </c>
      <c r="D272" s="525">
        <v>5</v>
      </c>
      <c r="E272" s="527">
        <f>SUM(E274:E278)</f>
        <v>1260</v>
      </c>
      <c r="F272" s="529"/>
      <c r="G272" s="531"/>
      <c r="H272" s="533"/>
      <c r="I272" s="535"/>
      <c r="J272" s="537"/>
      <c r="K272" s="539"/>
      <c r="L272" s="533"/>
      <c r="M272" s="531"/>
      <c r="N272" s="541"/>
      <c r="O272" s="543"/>
      <c r="P272" s="544"/>
      <c r="Q272" s="546"/>
      <c r="R272" s="548"/>
      <c r="S272" s="550"/>
      <c r="T272" s="533"/>
      <c r="U272" s="552">
        <f>SUM(F272:T273)</f>
        <v>0</v>
      </c>
      <c r="V272" s="513">
        <f>U272*D272</f>
        <v>0</v>
      </c>
      <c r="W272" s="621">
        <f>U272*E272</f>
        <v>0</v>
      </c>
      <c r="X272" s="520"/>
      <c r="Y272" s="522"/>
      <c r="Z272" s="524"/>
    </row>
    <row r="273" spans="1:26" ht="12.95" customHeight="1" x14ac:dyDescent="0.3">
      <c r="A273" s="264"/>
      <c r="B273" s="265"/>
      <c r="C273" s="460" t="s">
        <v>257</v>
      </c>
      <c r="D273" s="526"/>
      <c r="E273" s="528"/>
      <c r="F273" s="530"/>
      <c r="G273" s="532"/>
      <c r="H273" s="534"/>
      <c r="I273" s="536"/>
      <c r="J273" s="538"/>
      <c r="K273" s="540"/>
      <c r="L273" s="534"/>
      <c r="M273" s="532"/>
      <c r="N273" s="542"/>
      <c r="O273" s="521"/>
      <c r="P273" s="545"/>
      <c r="Q273" s="547"/>
      <c r="R273" s="549"/>
      <c r="S273" s="551"/>
      <c r="T273" s="534"/>
      <c r="U273" s="553"/>
      <c r="V273" s="514"/>
      <c r="W273" s="622"/>
      <c r="X273" s="521"/>
      <c r="Y273" s="523"/>
      <c r="Z273" s="524"/>
    </row>
    <row r="274" spans="1:26" ht="18.75" customHeight="1" x14ac:dyDescent="0.3">
      <c r="A274" s="264"/>
      <c r="B274" s="265"/>
      <c r="C274" s="270" t="s">
        <v>14</v>
      </c>
      <c r="D274" s="270">
        <v>1</v>
      </c>
      <c r="E274" s="295">
        <v>270</v>
      </c>
      <c r="F274" s="173"/>
      <c r="G274" s="174"/>
      <c r="H274" s="175"/>
      <c r="I274" s="176"/>
      <c r="J274" s="203"/>
      <c r="K274" s="177"/>
      <c r="L274" s="175"/>
      <c r="M274" s="174"/>
      <c r="N274" s="173"/>
      <c r="O274" s="480"/>
      <c r="P274" s="362"/>
      <c r="Q274" s="178"/>
      <c r="R274" s="179"/>
      <c r="S274" s="180"/>
      <c r="T274" s="175"/>
      <c r="U274" s="219"/>
      <c r="V274" s="220">
        <f>SUM(F274:T274)</f>
        <v>0</v>
      </c>
      <c r="W274" s="221">
        <f>V274*E274</f>
        <v>0</v>
      </c>
      <c r="X274" s="156"/>
      <c r="Y274" s="441"/>
      <c r="Z274" s="482"/>
    </row>
    <row r="275" spans="1:26" ht="18.75" customHeight="1" x14ac:dyDescent="0.3">
      <c r="A275" s="264"/>
      <c r="B275" s="265"/>
      <c r="C275" s="270" t="s">
        <v>15</v>
      </c>
      <c r="D275" s="270">
        <v>1</v>
      </c>
      <c r="E275" s="295">
        <v>270</v>
      </c>
      <c r="F275" s="173"/>
      <c r="G275" s="174"/>
      <c r="H275" s="175"/>
      <c r="I275" s="176"/>
      <c r="J275" s="203"/>
      <c r="K275" s="177"/>
      <c r="L275" s="175"/>
      <c r="M275" s="174"/>
      <c r="N275" s="173"/>
      <c r="O275" s="480"/>
      <c r="P275" s="362"/>
      <c r="Q275" s="178"/>
      <c r="R275" s="179"/>
      <c r="S275" s="180"/>
      <c r="T275" s="175"/>
      <c r="U275" s="219"/>
      <c r="V275" s="220">
        <f t="shared" ref="V275:V277" si="26">SUM(F275:T275)</f>
        <v>0</v>
      </c>
      <c r="W275" s="221">
        <f t="shared" ref="W275:W278" si="27">V275*E275</f>
        <v>0</v>
      </c>
      <c r="X275" s="480"/>
      <c r="Y275" s="481"/>
      <c r="Z275" s="483"/>
    </row>
    <row r="276" spans="1:26" ht="18.75" customHeight="1" x14ac:dyDescent="0.3">
      <c r="A276" s="266"/>
      <c r="B276" s="267"/>
      <c r="C276" s="271" t="s">
        <v>16</v>
      </c>
      <c r="D276" s="271">
        <v>1</v>
      </c>
      <c r="E276" s="295">
        <v>240</v>
      </c>
      <c r="F276" s="173"/>
      <c r="G276" s="174"/>
      <c r="H276" s="175"/>
      <c r="I276" s="176"/>
      <c r="J276" s="203"/>
      <c r="K276" s="177"/>
      <c r="L276" s="175"/>
      <c r="M276" s="174"/>
      <c r="N276" s="173"/>
      <c r="O276" s="480"/>
      <c r="P276" s="362"/>
      <c r="Q276" s="178"/>
      <c r="R276" s="179"/>
      <c r="S276" s="180"/>
      <c r="T276" s="175"/>
      <c r="U276" s="219"/>
      <c r="V276" s="220">
        <f t="shared" si="26"/>
        <v>0</v>
      </c>
      <c r="W276" s="221">
        <f t="shared" si="27"/>
        <v>0</v>
      </c>
      <c r="X276" s="480"/>
      <c r="Y276" s="481"/>
      <c r="Z276" s="482"/>
    </row>
    <row r="277" spans="1:26" ht="18.75" customHeight="1" x14ac:dyDescent="0.3">
      <c r="A277" s="272"/>
      <c r="B277" s="273"/>
      <c r="C277" s="271" t="s">
        <v>17</v>
      </c>
      <c r="D277" s="275">
        <v>1</v>
      </c>
      <c r="E277" s="295">
        <v>240</v>
      </c>
      <c r="F277" s="173"/>
      <c r="G277" s="174"/>
      <c r="H277" s="175"/>
      <c r="I277" s="176"/>
      <c r="J277" s="203"/>
      <c r="K277" s="177"/>
      <c r="L277" s="175"/>
      <c r="M277" s="174"/>
      <c r="N277" s="173"/>
      <c r="O277" s="480"/>
      <c r="P277" s="362"/>
      <c r="Q277" s="178"/>
      <c r="R277" s="179"/>
      <c r="S277" s="180"/>
      <c r="T277" s="175"/>
      <c r="U277" s="227"/>
      <c r="V277" s="220">
        <f t="shared" si="26"/>
        <v>0</v>
      </c>
      <c r="W277" s="221">
        <f t="shared" si="27"/>
        <v>0</v>
      </c>
      <c r="X277" s="480"/>
      <c r="Y277" s="481"/>
      <c r="Z277" s="482"/>
    </row>
    <row r="278" spans="1:26" ht="18.75" customHeight="1" thickBot="1" x14ac:dyDescent="0.35">
      <c r="A278" s="268"/>
      <c r="B278" s="269"/>
      <c r="C278" s="274" t="s">
        <v>18</v>
      </c>
      <c r="D278" s="274">
        <v>1</v>
      </c>
      <c r="E278" s="296">
        <v>240</v>
      </c>
      <c r="F278" s="181"/>
      <c r="G278" s="182"/>
      <c r="H278" s="183"/>
      <c r="I278" s="184"/>
      <c r="J278" s="204"/>
      <c r="K278" s="185"/>
      <c r="L278" s="183"/>
      <c r="M278" s="182"/>
      <c r="N278" s="181"/>
      <c r="O278" s="186"/>
      <c r="P278" s="187"/>
      <c r="Q278" s="188"/>
      <c r="R278" s="189"/>
      <c r="S278" s="190"/>
      <c r="T278" s="183"/>
      <c r="U278" s="251"/>
      <c r="V278" s="223">
        <f>SUM(F278:T278)</f>
        <v>0</v>
      </c>
      <c r="W278" s="226">
        <f t="shared" si="27"/>
        <v>0</v>
      </c>
      <c r="X278" s="186"/>
      <c r="Y278" s="445"/>
      <c r="Z278" s="443"/>
    </row>
    <row r="279" spans="1:26" ht="13.5" customHeight="1" x14ac:dyDescent="0.35">
      <c r="A279" s="345"/>
      <c r="B279" s="346"/>
      <c r="C279" s="418" t="s">
        <v>104</v>
      </c>
      <c r="D279" s="525">
        <v>5</v>
      </c>
      <c r="E279" s="527">
        <f>SUM(E281:E285)</f>
        <v>1030</v>
      </c>
      <c r="F279" s="529"/>
      <c r="G279" s="531"/>
      <c r="H279" s="533"/>
      <c r="I279" s="535"/>
      <c r="J279" s="537"/>
      <c r="K279" s="539"/>
      <c r="L279" s="533"/>
      <c r="M279" s="531"/>
      <c r="N279" s="541"/>
      <c r="O279" s="543"/>
      <c r="P279" s="544"/>
      <c r="Q279" s="546"/>
      <c r="R279" s="548"/>
      <c r="S279" s="550"/>
      <c r="T279" s="533"/>
      <c r="U279" s="552">
        <f>SUM(F279:T280)</f>
        <v>0</v>
      </c>
      <c r="V279" s="513">
        <f>U279*D279</f>
        <v>0</v>
      </c>
      <c r="W279" s="621">
        <f>U279*E279</f>
        <v>0</v>
      </c>
      <c r="X279" s="167"/>
      <c r="Y279" s="167"/>
      <c r="Z279" s="167"/>
    </row>
    <row r="280" spans="1:26" ht="13.5" customHeight="1" x14ac:dyDescent="0.3">
      <c r="A280" s="264"/>
      <c r="B280" s="265"/>
      <c r="C280" s="461" t="s">
        <v>264</v>
      </c>
      <c r="D280" s="526"/>
      <c r="E280" s="528"/>
      <c r="F280" s="530"/>
      <c r="G280" s="532"/>
      <c r="H280" s="534"/>
      <c r="I280" s="536"/>
      <c r="J280" s="538"/>
      <c r="K280" s="540"/>
      <c r="L280" s="534"/>
      <c r="M280" s="532"/>
      <c r="N280" s="542"/>
      <c r="O280" s="521"/>
      <c r="P280" s="545"/>
      <c r="Q280" s="547"/>
      <c r="R280" s="549"/>
      <c r="S280" s="551"/>
      <c r="T280" s="534"/>
      <c r="U280" s="553"/>
      <c r="V280" s="514"/>
      <c r="W280" s="622"/>
    </row>
    <row r="281" spans="1:26" ht="18.75" customHeight="1" x14ac:dyDescent="0.3">
      <c r="A281" s="264"/>
      <c r="B281" s="265"/>
      <c r="C281" s="270" t="s">
        <v>14</v>
      </c>
      <c r="D281" s="270">
        <v>1</v>
      </c>
      <c r="E281" s="295">
        <v>230</v>
      </c>
      <c r="F281" s="173"/>
      <c r="G281" s="174"/>
      <c r="H281" s="175"/>
      <c r="I281" s="176"/>
      <c r="J281" s="203"/>
      <c r="K281" s="177"/>
      <c r="L281" s="175"/>
      <c r="M281" s="174"/>
      <c r="N281" s="173"/>
      <c r="O281" s="480"/>
      <c r="P281" s="362"/>
      <c r="Q281" s="178"/>
      <c r="R281" s="179"/>
      <c r="S281" s="180"/>
      <c r="T281" s="175"/>
      <c r="U281" s="219"/>
      <c r="V281" s="220">
        <f>SUM(F281:T281)</f>
        <v>0</v>
      </c>
      <c r="W281" s="221">
        <f>V281*E281</f>
        <v>0</v>
      </c>
    </row>
    <row r="282" spans="1:26" ht="18.75" customHeight="1" x14ac:dyDescent="0.3">
      <c r="A282" s="264"/>
      <c r="B282" s="265"/>
      <c r="C282" s="270" t="s">
        <v>15</v>
      </c>
      <c r="D282" s="270">
        <v>1</v>
      </c>
      <c r="E282" s="295">
        <v>230</v>
      </c>
      <c r="F282" s="173"/>
      <c r="G282" s="174"/>
      <c r="H282" s="175"/>
      <c r="I282" s="176"/>
      <c r="J282" s="203"/>
      <c r="K282" s="177"/>
      <c r="L282" s="175"/>
      <c r="M282" s="174"/>
      <c r="N282" s="173"/>
      <c r="O282" s="480"/>
      <c r="P282" s="362"/>
      <c r="Q282" s="178"/>
      <c r="R282" s="179"/>
      <c r="S282" s="180"/>
      <c r="T282" s="175"/>
      <c r="U282" s="219"/>
      <c r="V282" s="220">
        <f t="shared" ref="V282:V284" si="28">SUM(F282:T282)</f>
        <v>0</v>
      </c>
      <c r="W282" s="221">
        <f t="shared" ref="W282:W285" si="29">V282*E282</f>
        <v>0</v>
      </c>
    </row>
    <row r="283" spans="1:26" ht="18.75" customHeight="1" thickBot="1" x14ac:dyDescent="0.35">
      <c r="A283" s="266"/>
      <c r="B283" s="267"/>
      <c r="C283" s="271" t="s">
        <v>16</v>
      </c>
      <c r="D283" s="271">
        <v>1</v>
      </c>
      <c r="E283" s="295">
        <v>190</v>
      </c>
      <c r="F283" s="173"/>
      <c r="G283" s="174"/>
      <c r="H283" s="175"/>
      <c r="I283" s="176"/>
      <c r="J283" s="203"/>
      <c r="K283" s="177"/>
      <c r="L283" s="175"/>
      <c r="M283" s="174"/>
      <c r="N283" s="173"/>
      <c r="O283" s="480"/>
      <c r="P283" s="362"/>
      <c r="Q283" s="178"/>
      <c r="R283" s="179"/>
      <c r="S283" s="180"/>
      <c r="T283" s="175"/>
      <c r="U283" s="219"/>
      <c r="V283" s="220">
        <f t="shared" si="28"/>
        <v>0</v>
      </c>
      <c r="W283" s="221">
        <f t="shared" si="29"/>
        <v>0</v>
      </c>
    </row>
    <row r="284" spans="1:26" ht="18.75" customHeight="1" x14ac:dyDescent="0.3">
      <c r="A284" s="272"/>
      <c r="B284" s="273"/>
      <c r="C284" s="271" t="s">
        <v>17</v>
      </c>
      <c r="D284" s="275">
        <v>1</v>
      </c>
      <c r="E284" s="295">
        <v>190</v>
      </c>
      <c r="F284" s="173"/>
      <c r="G284" s="174"/>
      <c r="H284" s="175"/>
      <c r="I284" s="176"/>
      <c r="J284" s="203"/>
      <c r="K284" s="177"/>
      <c r="L284" s="175"/>
      <c r="M284" s="174"/>
      <c r="N284" s="173"/>
      <c r="O284" s="480"/>
      <c r="P284" s="362"/>
      <c r="Q284" s="178"/>
      <c r="R284" s="179"/>
      <c r="S284" s="180"/>
      <c r="T284" s="175"/>
      <c r="U284" s="227"/>
      <c r="V284" s="220">
        <f t="shared" si="28"/>
        <v>0</v>
      </c>
      <c r="W284" s="221">
        <f t="shared" si="29"/>
        <v>0</v>
      </c>
      <c r="X284" s="517" t="s">
        <v>197</v>
      </c>
      <c r="Y284" s="518"/>
      <c r="Z284" s="519"/>
    </row>
    <row r="285" spans="1:26" ht="18.75" customHeight="1" thickBot="1" x14ac:dyDescent="0.35">
      <c r="A285" s="268"/>
      <c r="B285" s="269"/>
      <c r="C285" s="274" t="s">
        <v>18</v>
      </c>
      <c r="D285" s="274">
        <v>1</v>
      </c>
      <c r="E285" s="296">
        <v>190</v>
      </c>
      <c r="F285" s="181"/>
      <c r="G285" s="182"/>
      <c r="H285" s="183"/>
      <c r="I285" s="184"/>
      <c r="J285" s="204"/>
      <c r="K285" s="185"/>
      <c r="L285" s="183"/>
      <c r="M285" s="182"/>
      <c r="N285" s="181"/>
      <c r="O285" s="186"/>
      <c r="P285" s="187"/>
      <c r="Q285" s="188"/>
      <c r="R285" s="189"/>
      <c r="S285" s="190"/>
      <c r="T285" s="183"/>
      <c r="U285" s="251"/>
      <c r="V285" s="223">
        <f>SUM(F285:T285)</f>
        <v>0</v>
      </c>
      <c r="W285" s="226">
        <f t="shared" si="29"/>
        <v>0</v>
      </c>
      <c r="X285" s="141" t="s">
        <v>19</v>
      </c>
      <c r="Y285" s="440" t="s">
        <v>20</v>
      </c>
      <c r="Z285" s="142" t="s">
        <v>260</v>
      </c>
    </row>
    <row r="286" spans="1:26" ht="14.1" customHeight="1" x14ac:dyDescent="0.35">
      <c r="A286" s="345"/>
      <c r="B286" s="346"/>
      <c r="C286" s="417" t="s">
        <v>105</v>
      </c>
      <c r="D286" s="525">
        <v>6</v>
      </c>
      <c r="E286" s="527">
        <f>SUM(E288:E293)</f>
        <v>1810</v>
      </c>
      <c r="F286" s="529"/>
      <c r="G286" s="531"/>
      <c r="H286" s="533"/>
      <c r="I286" s="535"/>
      <c r="J286" s="537"/>
      <c r="K286" s="539"/>
      <c r="L286" s="533"/>
      <c r="M286" s="531"/>
      <c r="N286" s="541"/>
      <c r="O286" s="543"/>
      <c r="P286" s="544"/>
      <c r="Q286" s="546"/>
      <c r="R286" s="548"/>
      <c r="S286" s="550"/>
      <c r="T286" s="533"/>
      <c r="U286" s="552">
        <f>SUM(F286:T287)</f>
        <v>0</v>
      </c>
      <c r="V286" s="513">
        <f>U286*D286</f>
        <v>0</v>
      </c>
      <c r="W286" s="621">
        <f>U286*E286</f>
        <v>0</v>
      </c>
      <c r="X286" s="520"/>
      <c r="Y286" s="522"/>
      <c r="Z286" s="524"/>
    </row>
    <row r="287" spans="1:26" ht="14.1" customHeight="1" x14ac:dyDescent="0.3">
      <c r="A287" s="264"/>
      <c r="B287" s="265"/>
      <c r="C287" s="460" t="s">
        <v>256</v>
      </c>
      <c r="D287" s="526"/>
      <c r="E287" s="528"/>
      <c r="F287" s="530"/>
      <c r="G287" s="532"/>
      <c r="H287" s="534"/>
      <c r="I287" s="536"/>
      <c r="J287" s="538"/>
      <c r="K287" s="540"/>
      <c r="L287" s="534"/>
      <c r="M287" s="532"/>
      <c r="N287" s="542"/>
      <c r="O287" s="521"/>
      <c r="P287" s="545"/>
      <c r="Q287" s="547"/>
      <c r="R287" s="549"/>
      <c r="S287" s="551"/>
      <c r="T287" s="534"/>
      <c r="U287" s="553"/>
      <c r="V287" s="514"/>
      <c r="W287" s="622"/>
      <c r="X287" s="521"/>
      <c r="Y287" s="523"/>
      <c r="Z287" s="524"/>
    </row>
    <row r="288" spans="1:26" ht="18.75" customHeight="1" x14ac:dyDescent="0.3">
      <c r="A288" s="264"/>
      <c r="B288" s="265"/>
      <c r="C288" s="270" t="s">
        <v>14</v>
      </c>
      <c r="D288" s="270">
        <v>1</v>
      </c>
      <c r="E288" s="295">
        <v>330</v>
      </c>
      <c r="F288" s="173"/>
      <c r="G288" s="174"/>
      <c r="H288" s="175"/>
      <c r="I288" s="176"/>
      <c r="J288" s="203"/>
      <c r="K288" s="177"/>
      <c r="L288" s="175"/>
      <c r="M288" s="174"/>
      <c r="N288" s="173"/>
      <c r="O288" s="480"/>
      <c r="P288" s="362"/>
      <c r="Q288" s="178"/>
      <c r="R288" s="179"/>
      <c r="S288" s="180"/>
      <c r="T288" s="175"/>
      <c r="U288" s="219"/>
      <c r="V288" s="220">
        <f>SUM(F288:T288)</f>
        <v>0</v>
      </c>
      <c r="W288" s="221">
        <f>V288*E288</f>
        <v>0</v>
      </c>
      <c r="X288" s="156"/>
      <c r="Y288" s="441"/>
      <c r="Z288" s="482"/>
    </row>
    <row r="289" spans="1:26" ht="18.75" customHeight="1" x14ac:dyDescent="0.3">
      <c r="A289" s="264"/>
      <c r="B289" s="265"/>
      <c r="C289" s="270" t="s">
        <v>15</v>
      </c>
      <c r="D289" s="270">
        <v>1</v>
      </c>
      <c r="E289" s="295">
        <v>340</v>
      </c>
      <c r="F289" s="173"/>
      <c r="G289" s="174"/>
      <c r="H289" s="175"/>
      <c r="I289" s="176"/>
      <c r="J289" s="203"/>
      <c r="K289" s="177"/>
      <c r="L289" s="175"/>
      <c r="M289" s="174"/>
      <c r="N289" s="173"/>
      <c r="O289" s="480"/>
      <c r="P289" s="362"/>
      <c r="Q289" s="178"/>
      <c r="R289" s="179"/>
      <c r="S289" s="180"/>
      <c r="T289" s="175"/>
      <c r="U289" s="219"/>
      <c r="V289" s="220">
        <f t="shared" ref="V289:V291" si="30">SUM(F289:T289)</f>
        <v>0</v>
      </c>
      <c r="W289" s="221">
        <f t="shared" ref="W289:W293" si="31">V289*E289</f>
        <v>0</v>
      </c>
      <c r="X289" s="480"/>
      <c r="Y289" s="481"/>
      <c r="Z289" s="483"/>
    </row>
    <row r="290" spans="1:26" ht="18.75" customHeight="1" x14ac:dyDescent="0.3">
      <c r="A290" s="266"/>
      <c r="B290" s="267"/>
      <c r="C290" s="271" t="s">
        <v>16</v>
      </c>
      <c r="D290" s="271">
        <v>1</v>
      </c>
      <c r="E290" s="295">
        <v>260</v>
      </c>
      <c r="F290" s="173"/>
      <c r="G290" s="174"/>
      <c r="H290" s="175"/>
      <c r="I290" s="176"/>
      <c r="J290" s="203"/>
      <c r="K290" s="177"/>
      <c r="L290" s="175"/>
      <c r="M290" s="174"/>
      <c r="N290" s="173"/>
      <c r="O290" s="480"/>
      <c r="P290" s="362"/>
      <c r="Q290" s="178"/>
      <c r="R290" s="179"/>
      <c r="S290" s="180"/>
      <c r="T290" s="175"/>
      <c r="U290" s="219"/>
      <c r="V290" s="220">
        <f t="shared" si="30"/>
        <v>0</v>
      </c>
      <c r="W290" s="221">
        <f t="shared" si="31"/>
        <v>0</v>
      </c>
      <c r="X290" s="480"/>
      <c r="Y290" s="481"/>
      <c r="Z290" s="482"/>
    </row>
    <row r="291" spans="1:26" ht="18.75" customHeight="1" x14ac:dyDescent="0.3">
      <c r="A291" s="272"/>
      <c r="B291" s="273"/>
      <c r="C291" s="271" t="s">
        <v>17</v>
      </c>
      <c r="D291" s="275">
        <v>1</v>
      </c>
      <c r="E291" s="295">
        <v>330</v>
      </c>
      <c r="F291" s="173"/>
      <c r="G291" s="174"/>
      <c r="H291" s="175"/>
      <c r="I291" s="176"/>
      <c r="J291" s="203"/>
      <c r="K291" s="177"/>
      <c r="L291" s="175"/>
      <c r="M291" s="174"/>
      <c r="N291" s="173"/>
      <c r="O291" s="480"/>
      <c r="P291" s="362"/>
      <c r="Q291" s="178"/>
      <c r="R291" s="179"/>
      <c r="S291" s="180"/>
      <c r="T291" s="175"/>
      <c r="U291" s="227"/>
      <c r="V291" s="220">
        <f t="shared" si="30"/>
        <v>0</v>
      </c>
      <c r="W291" s="221">
        <f t="shared" si="31"/>
        <v>0</v>
      </c>
      <c r="X291" s="480"/>
      <c r="Y291" s="481"/>
      <c r="Z291" s="482"/>
    </row>
    <row r="292" spans="1:26" ht="18.75" customHeight="1" x14ac:dyDescent="0.3">
      <c r="A292" s="272"/>
      <c r="B292" s="273"/>
      <c r="C292" s="271" t="s">
        <v>18</v>
      </c>
      <c r="D292" s="275">
        <v>1</v>
      </c>
      <c r="E292" s="295">
        <v>280</v>
      </c>
      <c r="F292" s="173"/>
      <c r="G292" s="174"/>
      <c r="H292" s="175"/>
      <c r="I292" s="176"/>
      <c r="J292" s="203"/>
      <c r="K292" s="177"/>
      <c r="L292" s="175"/>
      <c r="M292" s="174"/>
      <c r="N292" s="173"/>
      <c r="O292" s="480"/>
      <c r="P292" s="362"/>
      <c r="Q292" s="178"/>
      <c r="R292" s="179"/>
      <c r="S292" s="180"/>
      <c r="T292" s="175"/>
      <c r="U292" s="227"/>
      <c r="V292" s="220">
        <f t="shared" ref="V292" si="32">SUM(F292:T292)</f>
        <v>0</v>
      </c>
      <c r="W292" s="221">
        <f t="shared" ref="W292" si="33">V292*E292</f>
        <v>0</v>
      </c>
      <c r="X292" s="480"/>
      <c r="Y292" s="481"/>
      <c r="Z292" s="482"/>
    </row>
    <row r="293" spans="1:26" ht="18.75" customHeight="1" thickBot="1" x14ac:dyDescent="0.35">
      <c r="A293" s="268"/>
      <c r="B293" s="269"/>
      <c r="C293" s="274" t="s">
        <v>55</v>
      </c>
      <c r="D293" s="274">
        <v>1</v>
      </c>
      <c r="E293" s="296">
        <v>270</v>
      </c>
      <c r="F293" s="181"/>
      <c r="G293" s="182"/>
      <c r="H293" s="183"/>
      <c r="I293" s="184"/>
      <c r="J293" s="204"/>
      <c r="K293" s="185"/>
      <c r="L293" s="183"/>
      <c r="M293" s="182"/>
      <c r="N293" s="181"/>
      <c r="O293" s="186"/>
      <c r="P293" s="187"/>
      <c r="Q293" s="188"/>
      <c r="R293" s="189"/>
      <c r="S293" s="190"/>
      <c r="T293" s="183"/>
      <c r="U293" s="251"/>
      <c r="V293" s="223">
        <f>SUM(F293:T293)</f>
        <v>0</v>
      </c>
      <c r="W293" s="226">
        <f t="shared" si="31"/>
        <v>0</v>
      </c>
      <c r="X293" s="186"/>
      <c r="Y293" s="445"/>
      <c r="Z293" s="443"/>
    </row>
    <row r="294" spans="1:26" ht="14.1" customHeight="1" x14ac:dyDescent="0.35">
      <c r="A294" s="345"/>
      <c r="B294" s="346"/>
      <c r="C294" s="418" t="s">
        <v>105</v>
      </c>
      <c r="D294" s="525">
        <v>6</v>
      </c>
      <c r="E294" s="527">
        <f>SUM(E296:E301)</f>
        <v>1480</v>
      </c>
      <c r="F294" s="529"/>
      <c r="G294" s="531"/>
      <c r="H294" s="533"/>
      <c r="I294" s="535"/>
      <c r="J294" s="537"/>
      <c r="K294" s="539"/>
      <c r="L294" s="533"/>
      <c r="M294" s="531"/>
      <c r="N294" s="541"/>
      <c r="O294" s="543"/>
      <c r="P294" s="544"/>
      <c r="Q294" s="546"/>
      <c r="R294" s="548"/>
      <c r="S294" s="550"/>
      <c r="T294" s="533"/>
      <c r="U294" s="552">
        <f>SUM(F294:T295)</f>
        <v>0</v>
      </c>
      <c r="V294" s="513">
        <f>U294*D294</f>
        <v>0</v>
      </c>
      <c r="W294" s="621">
        <f>U294*E294</f>
        <v>0</v>
      </c>
      <c r="X294" s="167"/>
      <c r="Y294" s="167"/>
      <c r="Z294" s="167"/>
    </row>
    <row r="295" spans="1:26" ht="14.1" customHeight="1" x14ac:dyDescent="0.3">
      <c r="A295" s="264"/>
      <c r="B295" s="265"/>
      <c r="C295" s="460" t="s">
        <v>263</v>
      </c>
      <c r="D295" s="526"/>
      <c r="E295" s="528"/>
      <c r="F295" s="530"/>
      <c r="G295" s="532"/>
      <c r="H295" s="534"/>
      <c r="I295" s="536"/>
      <c r="J295" s="538"/>
      <c r="K295" s="540"/>
      <c r="L295" s="534"/>
      <c r="M295" s="532"/>
      <c r="N295" s="542"/>
      <c r="O295" s="521"/>
      <c r="P295" s="545"/>
      <c r="Q295" s="547"/>
      <c r="R295" s="549"/>
      <c r="S295" s="551"/>
      <c r="T295" s="534"/>
      <c r="U295" s="553"/>
      <c r="V295" s="514"/>
      <c r="W295" s="622"/>
    </row>
    <row r="296" spans="1:26" ht="18.75" customHeight="1" x14ac:dyDescent="0.3">
      <c r="A296" s="264"/>
      <c r="B296" s="265"/>
      <c r="C296" s="270" t="s">
        <v>14</v>
      </c>
      <c r="D296" s="270">
        <v>1</v>
      </c>
      <c r="E296" s="295">
        <v>270</v>
      </c>
      <c r="F296" s="173"/>
      <c r="G296" s="174"/>
      <c r="H296" s="175"/>
      <c r="I296" s="176"/>
      <c r="J296" s="203"/>
      <c r="K296" s="177"/>
      <c r="L296" s="175"/>
      <c r="M296" s="174"/>
      <c r="N296" s="173"/>
      <c r="O296" s="480"/>
      <c r="P296" s="362"/>
      <c r="Q296" s="178"/>
      <c r="R296" s="179"/>
      <c r="S296" s="180"/>
      <c r="T296" s="175"/>
      <c r="U296" s="219"/>
      <c r="V296" s="220">
        <f>SUM(F296:T296)</f>
        <v>0</v>
      </c>
      <c r="W296" s="221">
        <f>V296*E296</f>
        <v>0</v>
      </c>
    </row>
    <row r="297" spans="1:26" ht="18.75" customHeight="1" x14ac:dyDescent="0.3">
      <c r="A297" s="264"/>
      <c r="B297" s="265"/>
      <c r="C297" s="270" t="s">
        <v>15</v>
      </c>
      <c r="D297" s="270">
        <v>1</v>
      </c>
      <c r="E297" s="295">
        <v>280</v>
      </c>
      <c r="F297" s="173"/>
      <c r="G297" s="174"/>
      <c r="H297" s="175"/>
      <c r="I297" s="176"/>
      <c r="J297" s="203"/>
      <c r="K297" s="177"/>
      <c r="L297" s="175"/>
      <c r="M297" s="174"/>
      <c r="N297" s="173"/>
      <c r="O297" s="480"/>
      <c r="P297" s="362"/>
      <c r="Q297" s="178"/>
      <c r="R297" s="179"/>
      <c r="S297" s="180"/>
      <c r="T297" s="175"/>
      <c r="U297" s="219"/>
      <c r="V297" s="220">
        <f t="shared" ref="V297:V301" si="34">SUM(F297:T297)</f>
        <v>0</v>
      </c>
      <c r="W297" s="221">
        <f t="shared" ref="W297:W301" si="35">V297*E297</f>
        <v>0</v>
      </c>
    </row>
    <row r="298" spans="1:26" ht="18.75" customHeight="1" x14ac:dyDescent="0.3">
      <c r="A298" s="266"/>
      <c r="B298" s="267"/>
      <c r="C298" s="271" t="s">
        <v>16</v>
      </c>
      <c r="D298" s="271">
        <v>1</v>
      </c>
      <c r="E298" s="295">
        <v>210</v>
      </c>
      <c r="F298" s="173"/>
      <c r="G298" s="174"/>
      <c r="H298" s="175"/>
      <c r="I298" s="176"/>
      <c r="J298" s="203"/>
      <c r="K298" s="177"/>
      <c r="L298" s="175"/>
      <c r="M298" s="174"/>
      <c r="N298" s="173"/>
      <c r="O298" s="480"/>
      <c r="P298" s="362"/>
      <c r="Q298" s="178"/>
      <c r="R298" s="179"/>
      <c r="S298" s="180"/>
      <c r="T298" s="175"/>
      <c r="U298" s="219"/>
      <c r="V298" s="220">
        <f t="shared" si="34"/>
        <v>0</v>
      </c>
      <c r="W298" s="221">
        <f t="shared" si="35"/>
        <v>0</v>
      </c>
    </row>
    <row r="299" spans="1:26" ht="18.75" customHeight="1" thickBot="1" x14ac:dyDescent="0.35">
      <c r="A299" s="272"/>
      <c r="B299" s="273"/>
      <c r="C299" s="271" t="s">
        <v>17</v>
      </c>
      <c r="D299" s="275">
        <v>1</v>
      </c>
      <c r="E299" s="295">
        <v>270</v>
      </c>
      <c r="F299" s="173"/>
      <c r="G299" s="174"/>
      <c r="H299" s="175"/>
      <c r="I299" s="176"/>
      <c r="J299" s="203"/>
      <c r="K299" s="177"/>
      <c r="L299" s="175"/>
      <c r="M299" s="174"/>
      <c r="N299" s="173"/>
      <c r="O299" s="480"/>
      <c r="P299" s="362"/>
      <c r="Q299" s="178"/>
      <c r="R299" s="179"/>
      <c r="S299" s="180"/>
      <c r="T299" s="175"/>
      <c r="U299" s="227"/>
      <c r="V299" s="220">
        <f t="shared" si="34"/>
        <v>0</v>
      </c>
      <c r="W299" s="221">
        <f t="shared" si="35"/>
        <v>0</v>
      </c>
    </row>
    <row r="300" spans="1:26" ht="18.75" customHeight="1" x14ac:dyDescent="0.3">
      <c r="A300" s="272"/>
      <c r="B300" s="273"/>
      <c r="C300" s="271" t="s">
        <v>18</v>
      </c>
      <c r="D300" s="275">
        <v>1</v>
      </c>
      <c r="E300" s="295">
        <v>230</v>
      </c>
      <c r="F300" s="173"/>
      <c r="G300" s="174"/>
      <c r="H300" s="175"/>
      <c r="I300" s="176"/>
      <c r="J300" s="203"/>
      <c r="K300" s="177"/>
      <c r="L300" s="175"/>
      <c r="M300" s="174"/>
      <c r="N300" s="173"/>
      <c r="O300" s="480"/>
      <c r="P300" s="362"/>
      <c r="Q300" s="178"/>
      <c r="R300" s="179"/>
      <c r="S300" s="180"/>
      <c r="T300" s="175"/>
      <c r="U300" s="227"/>
      <c r="V300" s="220">
        <f t="shared" si="34"/>
        <v>0</v>
      </c>
      <c r="W300" s="221">
        <f t="shared" si="35"/>
        <v>0</v>
      </c>
      <c r="X300" s="517" t="s">
        <v>197</v>
      </c>
      <c r="Y300" s="518"/>
      <c r="Z300" s="519"/>
    </row>
    <row r="301" spans="1:26" ht="18.75" customHeight="1" thickBot="1" x14ac:dyDescent="0.35">
      <c r="A301" s="268"/>
      <c r="B301" s="269"/>
      <c r="C301" s="274" t="s">
        <v>55</v>
      </c>
      <c r="D301" s="274">
        <v>1</v>
      </c>
      <c r="E301" s="296">
        <v>220</v>
      </c>
      <c r="F301" s="181"/>
      <c r="G301" s="182"/>
      <c r="H301" s="183"/>
      <c r="I301" s="184"/>
      <c r="J301" s="204"/>
      <c r="K301" s="185"/>
      <c r="L301" s="183"/>
      <c r="M301" s="182"/>
      <c r="N301" s="181"/>
      <c r="O301" s="186"/>
      <c r="P301" s="187"/>
      <c r="Q301" s="188"/>
      <c r="R301" s="189"/>
      <c r="S301" s="190"/>
      <c r="T301" s="183"/>
      <c r="U301" s="251"/>
      <c r="V301" s="223">
        <f t="shared" si="34"/>
        <v>0</v>
      </c>
      <c r="W301" s="226">
        <f t="shared" si="35"/>
        <v>0</v>
      </c>
      <c r="X301" s="141" t="s">
        <v>19</v>
      </c>
      <c r="Y301" s="440" t="s">
        <v>20</v>
      </c>
      <c r="Z301" s="142" t="s">
        <v>260</v>
      </c>
    </row>
    <row r="302" spans="1:26" ht="14.1" customHeight="1" x14ac:dyDescent="0.35">
      <c r="A302" s="345"/>
      <c r="B302" s="346"/>
      <c r="C302" s="417" t="s">
        <v>106</v>
      </c>
      <c r="D302" s="525">
        <v>4</v>
      </c>
      <c r="E302" s="527">
        <f>SUM(E304:E307)</f>
        <v>1180</v>
      </c>
      <c r="F302" s="529"/>
      <c r="G302" s="531"/>
      <c r="H302" s="533"/>
      <c r="I302" s="535"/>
      <c r="J302" s="537"/>
      <c r="K302" s="539"/>
      <c r="L302" s="533"/>
      <c r="M302" s="531"/>
      <c r="N302" s="541"/>
      <c r="O302" s="543"/>
      <c r="P302" s="544"/>
      <c r="Q302" s="546"/>
      <c r="R302" s="548"/>
      <c r="S302" s="550"/>
      <c r="T302" s="533"/>
      <c r="U302" s="552">
        <f>SUM(F302:T303)</f>
        <v>0</v>
      </c>
      <c r="V302" s="513">
        <f>U302*D302</f>
        <v>0</v>
      </c>
      <c r="W302" s="621">
        <f>U302*E302</f>
        <v>0</v>
      </c>
      <c r="X302" s="520"/>
      <c r="Y302" s="522"/>
      <c r="Z302" s="524"/>
    </row>
    <row r="303" spans="1:26" ht="13.5" customHeight="1" x14ac:dyDescent="0.3">
      <c r="A303" s="264"/>
      <c r="B303" s="265"/>
      <c r="C303" s="462" t="s">
        <v>273</v>
      </c>
      <c r="D303" s="526"/>
      <c r="E303" s="528"/>
      <c r="F303" s="530"/>
      <c r="G303" s="532"/>
      <c r="H303" s="534"/>
      <c r="I303" s="536"/>
      <c r="J303" s="538"/>
      <c r="K303" s="540"/>
      <c r="L303" s="534"/>
      <c r="M303" s="532"/>
      <c r="N303" s="542"/>
      <c r="O303" s="521"/>
      <c r="P303" s="545"/>
      <c r="Q303" s="547"/>
      <c r="R303" s="549"/>
      <c r="S303" s="551"/>
      <c r="T303" s="534"/>
      <c r="U303" s="553"/>
      <c r="V303" s="514"/>
      <c r="W303" s="622"/>
      <c r="X303" s="521"/>
      <c r="Y303" s="523"/>
      <c r="Z303" s="524"/>
    </row>
    <row r="304" spans="1:26" ht="18.75" customHeight="1" x14ac:dyDescent="0.3">
      <c r="A304" s="264"/>
      <c r="B304" s="265"/>
      <c r="C304" s="270" t="s">
        <v>14</v>
      </c>
      <c r="D304" s="270">
        <v>1</v>
      </c>
      <c r="E304" s="295">
        <v>320</v>
      </c>
      <c r="F304" s="173"/>
      <c r="G304" s="174"/>
      <c r="H304" s="175"/>
      <c r="I304" s="176"/>
      <c r="J304" s="203"/>
      <c r="K304" s="177"/>
      <c r="L304" s="175"/>
      <c r="M304" s="174"/>
      <c r="N304" s="173"/>
      <c r="O304" s="480"/>
      <c r="P304" s="362"/>
      <c r="Q304" s="178"/>
      <c r="R304" s="179"/>
      <c r="S304" s="180"/>
      <c r="T304" s="175"/>
      <c r="U304" s="219"/>
      <c r="V304" s="220">
        <f>SUM(F304:T304)</f>
        <v>0</v>
      </c>
      <c r="W304" s="221">
        <f>V304*E304</f>
        <v>0</v>
      </c>
      <c r="X304" s="156"/>
      <c r="Y304" s="441"/>
      <c r="Z304" s="482"/>
    </row>
    <row r="305" spans="1:26" ht="18.75" customHeight="1" x14ac:dyDescent="0.3">
      <c r="A305" s="264"/>
      <c r="B305" s="265"/>
      <c r="C305" s="270" t="s">
        <v>15</v>
      </c>
      <c r="D305" s="270">
        <v>1</v>
      </c>
      <c r="E305" s="295">
        <v>300</v>
      </c>
      <c r="F305" s="173"/>
      <c r="G305" s="174"/>
      <c r="H305" s="175"/>
      <c r="I305" s="176"/>
      <c r="J305" s="203"/>
      <c r="K305" s="177"/>
      <c r="L305" s="175"/>
      <c r="M305" s="174"/>
      <c r="N305" s="173"/>
      <c r="O305" s="480"/>
      <c r="P305" s="362"/>
      <c r="Q305" s="178"/>
      <c r="R305" s="179"/>
      <c r="S305" s="180"/>
      <c r="T305" s="175"/>
      <c r="U305" s="219"/>
      <c r="V305" s="220">
        <f t="shared" ref="V305:V307" si="36">SUM(F305:T305)</f>
        <v>0</v>
      </c>
      <c r="W305" s="221">
        <f t="shared" ref="W305:W307" si="37">V305*E305</f>
        <v>0</v>
      </c>
      <c r="X305" s="156"/>
      <c r="Y305" s="441"/>
      <c r="Z305" s="482"/>
    </row>
    <row r="306" spans="1:26" ht="18.75" customHeight="1" x14ac:dyDescent="0.3">
      <c r="A306" s="266"/>
      <c r="B306" s="267"/>
      <c r="C306" s="271" t="s">
        <v>16</v>
      </c>
      <c r="D306" s="271">
        <v>1</v>
      </c>
      <c r="E306" s="295">
        <v>280</v>
      </c>
      <c r="F306" s="173"/>
      <c r="G306" s="174"/>
      <c r="H306" s="175"/>
      <c r="I306" s="176"/>
      <c r="J306" s="203"/>
      <c r="K306" s="177"/>
      <c r="L306" s="175"/>
      <c r="M306" s="174"/>
      <c r="N306" s="173"/>
      <c r="O306" s="480"/>
      <c r="P306" s="362"/>
      <c r="Q306" s="178"/>
      <c r="R306" s="179"/>
      <c r="S306" s="180"/>
      <c r="T306" s="175"/>
      <c r="U306" s="219"/>
      <c r="V306" s="220">
        <f t="shared" si="36"/>
        <v>0</v>
      </c>
      <c r="W306" s="221">
        <f t="shared" si="37"/>
        <v>0</v>
      </c>
      <c r="X306" s="156"/>
      <c r="Y306" s="441"/>
      <c r="Z306" s="482"/>
    </row>
    <row r="307" spans="1:26" ht="21.75" customHeight="1" thickBot="1" x14ac:dyDescent="0.35">
      <c r="A307" s="272"/>
      <c r="B307" s="273"/>
      <c r="C307" s="271" t="s">
        <v>17</v>
      </c>
      <c r="D307" s="275">
        <v>1</v>
      </c>
      <c r="E307" s="295">
        <v>280</v>
      </c>
      <c r="F307" s="173"/>
      <c r="G307" s="174"/>
      <c r="H307" s="175"/>
      <c r="I307" s="176"/>
      <c r="J307" s="203"/>
      <c r="K307" s="177"/>
      <c r="L307" s="175"/>
      <c r="M307" s="174"/>
      <c r="N307" s="173"/>
      <c r="O307" s="480"/>
      <c r="P307" s="362"/>
      <c r="Q307" s="178"/>
      <c r="R307" s="179"/>
      <c r="S307" s="180"/>
      <c r="T307" s="175"/>
      <c r="U307" s="227"/>
      <c r="V307" s="220">
        <f t="shared" si="36"/>
        <v>0</v>
      </c>
      <c r="W307" s="221">
        <f t="shared" si="37"/>
        <v>0</v>
      </c>
      <c r="X307" s="186"/>
      <c r="Y307" s="445"/>
      <c r="Z307" s="443"/>
    </row>
    <row r="308" spans="1:26" ht="14.1" customHeight="1" x14ac:dyDescent="0.35">
      <c r="A308" s="345"/>
      <c r="B308" s="346"/>
      <c r="C308" s="418" t="s">
        <v>106</v>
      </c>
      <c r="D308" s="525">
        <v>4</v>
      </c>
      <c r="E308" s="527">
        <f>SUM(E310:E313)</f>
        <v>910</v>
      </c>
      <c r="F308" s="529"/>
      <c r="G308" s="531"/>
      <c r="H308" s="533"/>
      <c r="I308" s="535"/>
      <c r="J308" s="537"/>
      <c r="K308" s="539"/>
      <c r="L308" s="533"/>
      <c r="M308" s="531"/>
      <c r="N308" s="541"/>
      <c r="O308" s="543"/>
      <c r="P308" s="544"/>
      <c r="Q308" s="546"/>
      <c r="R308" s="548"/>
      <c r="S308" s="550"/>
      <c r="T308" s="533"/>
      <c r="U308" s="552">
        <f>SUM(F308:T309)</f>
        <v>0</v>
      </c>
      <c r="V308" s="513">
        <f>U308*D308</f>
        <v>0</v>
      </c>
      <c r="W308" s="621">
        <f>U308*E308</f>
        <v>0</v>
      </c>
      <c r="X308" s="167"/>
      <c r="Y308" s="167"/>
      <c r="Z308" s="167"/>
    </row>
    <row r="309" spans="1:26" ht="14.1" customHeight="1" x14ac:dyDescent="0.3">
      <c r="A309" s="264"/>
      <c r="B309" s="265"/>
      <c r="C309" s="344" t="s">
        <v>262</v>
      </c>
      <c r="D309" s="526"/>
      <c r="E309" s="528"/>
      <c r="F309" s="530"/>
      <c r="G309" s="532"/>
      <c r="H309" s="534"/>
      <c r="I309" s="536"/>
      <c r="J309" s="538"/>
      <c r="K309" s="540"/>
      <c r="L309" s="534"/>
      <c r="M309" s="532"/>
      <c r="N309" s="542"/>
      <c r="O309" s="521"/>
      <c r="P309" s="545"/>
      <c r="Q309" s="547"/>
      <c r="R309" s="549"/>
      <c r="S309" s="551"/>
      <c r="T309" s="534"/>
      <c r="U309" s="553"/>
      <c r="V309" s="514"/>
      <c r="W309" s="622"/>
    </row>
    <row r="310" spans="1:26" ht="18.75" x14ac:dyDescent="0.3">
      <c r="A310" s="264"/>
      <c r="B310" s="265"/>
      <c r="C310" s="270" t="s">
        <v>14</v>
      </c>
      <c r="D310" s="270">
        <v>1</v>
      </c>
      <c r="E310" s="295">
        <v>240</v>
      </c>
      <c r="F310" s="173"/>
      <c r="G310" s="174"/>
      <c r="H310" s="175"/>
      <c r="I310" s="176"/>
      <c r="J310" s="203"/>
      <c r="K310" s="177"/>
      <c r="L310" s="175"/>
      <c r="M310" s="174"/>
      <c r="N310" s="173"/>
      <c r="O310" s="480"/>
      <c r="P310" s="362"/>
      <c r="Q310" s="178"/>
      <c r="R310" s="179"/>
      <c r="S310" s="180"/>
      <c r="T310" s="175"/>
      <c r="U310" s="219"/>
      <c r="V310" s="220">
        <f>SUM(F310:T310)</f>
        <v>0</v>
      </c>
      <c r="W310" s="221">
        <f>V310*E310</f>
        <v>0</v>
      </c>
    </row>
    <row r="311" spans="1:26" ht="19.5" thickBot="1" x14ac:dyDescent="0.35">
      <c r="A311" s="264"/>
      <c r="B311" s="265"/>
      <c r="C311" s="270" t="s">
        <v>15</v>
      </c>
      <c r="D311" s="270">
        <v>1</v>
      </c>
      <c r="E311" s="295">
        <v>230</v>
      </c>
      <c r="F311" s="173"/>
      <c r="G311" s="174"/>
      <c r="H311" s="175"/>
      <c r="I311" s="176"/>
      <c r="J311" s="203"/>
      <c r="K311" s="177"/>
      <c r="L311" s="175"/>
      <c r="M311" s="174"/>
      <c r="N311" s="173"/>
      <c r="O311" s="480"/>
      <c r="P311" s="362"/>
      <c r="Q311" s="178"/>
      <c r="R311" s="179"/>
      <c r="S311" s="180"/>
      <c r="T311" s="175"/>
      <c r="U311" s="219"/>
      <c r="V311" s="220">
        <f t="shared" ref="V311:V313" si="38">SUM(F311:T311)</f>
        <v>0</v>
      </c>
      <c r="W311" s="221">
        <f t="shared" ref="W311:W313" si="39">V311*E311</f>
        <v>0</v>
      </c>
    </row>
    <row r="312" spans="1:26" ht="18.75" x14ac:dyDescent="0.3">
      <c r="A312" s="266"/>
      <c r="B312" s="267"/>
      <c r="C312" s="271" t="s">
        <v>16</v>
      </c>
      <c r="D312" s="271">
        <v>1</v>
      </c>
      <c r="E312" s="295">
        <v>220</v>
      </c>
      <c r="F312" s="173"/>
      <c r="G312" s="174"/>
      <c r="H312" s="175"/>
      <c r="I312" s="176"/>
      <c r="J312" s="203"/>
      <c r="K312" s="177"/>
      <c r="L312" s="175"/>
      <c r="M312" s="174"/>
      <c r="N312" s="173"/>
      <c r="O312" s="480"/>
      <c r="P312" s="362"/>
      <c r="Q312" s="178"/>
      <c r="R312" s="179"/>
      <c r="S312" s="180"/>
      <c r="T312" s="175"/>
      <c r="U312" s="219"/>
      <c r="V312" s="220">
        <f t="shared" si="38"/>
        <v>0</v>
      </c>
      <c r="W312" s="221">
        <f t="shared" si="39"/>
        <v>0</v>
      </c>
      <c r="X312" s="517" t="s">
        <v>197</v>
      </c>
      <c r="Y312" s="518"/>
      <c r="Z312" s="519"/>
    </row>
    <row r="313" spans="1:26" ht="19.5" thickBot="1" x14ac:dyDescent="0.35">
      <c r="A313" s="268"/>
      <c r="B313" s="269"/>
      <c r="C313" s="274" t="s">
        <v>17</v>
      </c>
      <c r="D313" s="274">
        <v>1</v>
      </c>
      <c r="E313" s="296">
        <v>220</v>
      </c>
      <c r="F313" s="181"/>
      <c r="G313" s="182"/>
      <c r="H313" s="183"/>
      <c r="I313" s="184"/>
      <c r="J313" s="204"/>
      <c r="K313" s="185"/>
      <c r="L313" s="183"/>
      <c r="M313" s="182"/>
      <c r="N313" s="181"/>
      <c r="O313" s="186"/>
      <c r="P313" s="187"/>
      <c r="Q313" s="188"/>
      <c r="R313" s="189"/>
      <c r="S313" s="190"/>
      <c r="T313" s="183"/>
      <c r="U313" s="251"/>
      <c r="V313" s="223">
        <f t="shared" si="38"/>
        <v>0</v>
      </c>
      <c r="W313" s="226">
        <f t="shared" si="39"/>
        <v>0</v>
      </c>
      <c r="X313" s="141" t="s">
        <v>19</v>
      </c>
      <c r="Y313" s="440" t="s">
        <v>20</v>
      </c>
      <c r="Z313" s="142" t="s">
        <v>260</v>
      </c>
    </row>
    <row r="314" spans="1:26" ht="18.75" x14ac:dyDescent="0.3">
      <c r="A314" s="293"/>
      <c r="B314" s="294"/>
      <c r="C314" s="419"/>
      <c r="D314" s="597">
        <v>9</v>
      </c>
      <c r="E314" s="600">
        <v>1450</v>
      </c>
      <c r="F314" s="603"/>
      <c r="G314" s="604"/>
      <c r="H314" s="596"/>
      <c r="I314" s="607"/>
      <c r="J314" s="610"/>
      <c r="K314" s="613"/>
      <c r="L314" s="596"/>
      <c r="M314" s="604"/>
      <c r="N314" s="603"/>
      <c r="O314" s="616"/>
      <c r="P314" s="617"/>
      <c r="Q314" s="618"/>
      <c r="R314" s="619"/>
      <c r="S314" s="620"/>
      <c r="T314" s="596"/>
      <c r="U314" s="568">
        <f>SUM(F314:T319)</f>
        <v>0</v>
      </c>
      <c r="V314" s="568">
        <f>U314*D314</f>
        <v>0</v>
      </c>
      <c r="W314" s="570">
        <f>U314*E314</f>
        <v>0</v>
      </c>
      <c r="X314" s="520"/>
      <c r="Y314" s="522"/>
      <c r="Z314" s="715"/>
    </row>
    <row r="315" spans="1:26" ht="18.75" x14ac:dyDescent="0.3">
      <c r="A315" s="266"/>
      <c r="B315" s="267"/>
      <c r="C315" s="421"/>
      <c r="D315" s="598"/>
      <c r="E315" s="601"/>
      <c r="F315" s="584"/>
      <c r="G315" s="605"/>
      <c r="H315" s="582"/>
      <c r="I315" s="608"/>
      <c r="J315" s="611"/>
      <c r="K315" s="614"/>
      <c r="L315" s="582"/>
      <c r="M315" s="605"/>
      <c r="N315" s="584"/>
      <c r="O315" s="586"/>
      <c r="P315" s="588"/>
      <c r="Q315" s="590"/>
      <c r="R315" s="592"/>
      <c r="S315" s="594"/>
      <c r="T315" s="582"/>
      <c r="U315" s="568"/>
      <c r="V315" s="568"/>
      <c r="W315" s="570"/>
      <c r="X315" s="623"/>
      <c r="Y315" s="624"/>
      <c r="Z315" s="716"/>
    </row>
    <row r="316" spans="1:26" ht="18.75" x14ac:dyDescent="0.3">
      <c r="A316" s="266"/>
      <c r="B316" s="267"/>
      <c r="C316" s="438" t="s">
        <v>137</v>
      </c>
      <c r="D316" s="598"/>
      <c r="E316" s="601"/>
      <c r="F316" s="584"/>
      <c r="G316" s="605"/>
      <c r="H316" s="582"/>
      <c r="I316" s="608"/>
      <c r="J316" s="611"/>
      <c r="K316" s="614"/>
      <c r="L316" s="582"/>
      <c r="M316" s="605"/>
      <c r="N316" s="584"/>
      <c r="O316" s="586"/>
      <c r="P316" s="588"/>
      <c r="Q316" s="590"/>
      <c r="R316" s="592"/>
      <c r="S316" s="594"/>
      <c r="T316" s="582"/>
      <c r="U316" s="568"/>
      <c r="V316" s="568"/>
      <c r="W316" s="570"/>
      <c r="X316" s="623"/>
      <c r="Y316" s="624"/>
      <c r="Z316" s="716"/>
    </row>
    <row r="317" spans="1:26" ht="18.75" x14ac:dyDescent="0.3">
      <c r="A317" s="266"/>
      <c r="B317" s="267"/>
      <c r="C317" s="422" t="s">
        <v>255</v>
      </c>
      <c r="D317" s="598"/>
      <c r="E317" s="601"/>
      <c r="F317" s="584"/>
      <c r="G317" s="605"/>
      <c r="H317" s="582"/>
      <c r="I317" s="608"/>
      <c r="J317" s="611"/>
      <c r="K317" s="614"/>
      <c r="L317" s="582"/>
      <c r="M317" s="605"/>
      <c r="N317" s="584"/>
      <c r="O317" s="586"/>
      <c r="P317" s="588"/>
      <c r="Q317" s="590"/>
      <c r="R317" s="592"/>
      <c r="S317" s="594"/>
      <c r="T317" s="582"/>
      <c r="U317" s="568"/>
      <c r="V317" s="568"/>
      <c r="W317" s="570"/>
      <c r="X317" s="623"/>
      <c r="Y317" s="624"/>
      <c r="Z317" s="716"/>
    </row>
    <row r="318" spans="1:26" ht="18.75" x14ac:dyDescent="0.3">
      <c r="A318" s="272"/>
      <c r="B318" s="273"/>
      <c r="C318" s="422"/>
      <c r="D318" s="598"/>
      <c r="E318" s="601"/>
      <c r="F318" s="584"/>
      <c r="G318" s="605"/>
      <c r="H318" s="582"/>
      <c r="I318" s="608"/>
      <c r="J318" s="611"/>
      <c r="K318" s="614"/>
      <c r="L318" s="582"/>
      <c r="M318" s="605"/>
      <c r="N318" s="584"/>
      <c r="O318" s="586"/>
      <c r="P318" s="588"/>
      <c r="Q318" s="590"/>
      <c r="R318" s="592"/>
      <c r="S318" s="594"/>
      <c r="T318" s="582"/>
      <c r="U318" s="568"/>
      <c r="V318" s="568"/>
      <c r="W318" s="570"/>
      <c r="X318" s="623"/>
      <c r="Y318" s="624"/>
      <c r="Z318" s="716"/>
    </row>
    <row r="319" spans="1:26" ht="19.5" thickBot="1" x14ac:dyDescent="0.35">
      <c r="A319" s="268"/>
      <c r="B319" s="269"/>
      <c r="C319" s="420"/>
      <c r="D319" s="599"/>
      <c r="E319" s="602"/>
      <c r="F319" s="585"/>
      <c r="G319" s="606"/>
      <c r="H319" s="583"/>
      <c r="I319" s="609"/>
      <c r="J319" s="612"/>
      <c r="K319" s="615"/>
      <c r="L319" s="583"/>
      <c r="M319" s="606"/>
      <c r="N319" s="585"/>
      <c r="O319" s="587"/>
      <c r="P319" s="589"/>
      <c r="Q319" s="591"/>
      <c r="R319" s="593"/>
      <c r="S319" s="595"/>
      <c r="T319" s="583"/>
      <c r="U319" s="569"/>
      <c r="V319" s="569"/>
      <c r="W319" s="571"/>
      <c r="X319" s="521"/>
      <c r="Y319" s="523"/>
      <c r="Z319" s="717"/>
    </row>
    <row r="320" spans="1:26" ht="19.5" customHeight="1" thickBot="1" x14ac:dyDescent="0.4">
      <c r="A320" s="627" t="s">
        <v>266</v>
      </c>
      <c r="B320" s="628"/>
      <c r="C320" s="628"/>
      <c r="D320" s="628"/>
      <c r="E320" s="628"/>
      <c r="F320" s="629"/>
      <c r="G320" s="629"/>
      <c r="H320" s="629"/>
      <c r="I320" s="629"/>
      <c r="J320" s="629"/>
      <c r="K320" s="629"/>
      <c r="L320" s="629"/>
      <c r="M320" s="629"/>
      <c r="N320" s="629"/>
      <c r="O320" s="629"/>
      <c r="P320" s="629"/>
      <c r="Q320" s="629"/>
      <c r="R320" s="629"/>
      <c r="S320" s="629"/>
      <c r="T320" s="629"/>
      <c r="U320" s="629"/>
      <c r="V320" s="629"/>
      <c r="W320" s="630"/>
      <c r="X320" s="141" t="s">
        <v>19</v>
      </c>
      <c r="Y320" s="440" t="s">
        <v>20</v>
      </c>
      <c r="Z320" s="142" t="s">
        <v>260</v>
      </c>
    </row>
    <row r="321" spans="1:26" ht="15" customHeight="1" x14ac:dyDescent="0.3">
      <c r="A321" s="264"/>
      <c r="B321" s="265"/>
      <c r="C321" s="465" t="s">
        <v>267</v>
      </c>
      <c r="D321" s="525">
        <v>6</v>
      </c>
      <c r="E321" s="527">
        <f>SUM(E323:E328)</f>
        <v>1390</v>
      </c>
      <c r="F321" s="529"/>
      <c r="G321" s="531"/>
      <c r="H321" s="533"/>
      <c r="I321" s="535"/>
      <c r="J321" s="537"/>
      <c r="K321" s="539"/>
      <c r="L321" s="533"/>
      <c r="M321" s="531"/>
      <c r="N321" s="541"/>
      <c r="O321" s="543"/>
      <c r="P321" s="544"/>
      <c r="Q321" s="546"/>
      <c r="R321" s="548"/>
      <c r="S321" s="550"/>
      <c r="T321" s="533"/>
      <c r="U321" s="552">
        <f>SUM(F321:T322)</f>
        <v>0</v>
      </c>
      <c r="V321" s="513">
        <f>U321*D321</f>
        <v>0</v>
      </c>
      <c r="W321" s="621">
        <f>U321*E321</f>
        <v>0</v>
      </c>
      <c r="X321" s="520"/>
      <c r="Y321" s="522"/>
      <c r="Z321" s="524"/>
    </row>
    <row r="322" spans="1:26" ht="12.95" customHeight="1" x14ac:dyDescent="0.3">
      <c r="A322" s="464"/>
      <c r="B322" s="265"/>
      <c r="C322" s="460" t="s">
        <v>268</v>
      </c>
      <c r="D322" s="526"/>
      <c r="E322" s="528"/>
      <c r="F322" s="530"/>
      <c r="G322" s="532"/>
      <c r="H322" s="534"/>
      <c r="I322" s="536"/>
      <c r="J322" s="538"/>
      <c r="K322" s="540"/>
      <c r="L322" s="534"/>
      <c r="M322" s="532"/>
      <c r="N322" s="542"/>
      <c r="O322" s="521"/>
      <c r="P322" s="545"/>
      <c r="Q322" s="547"/>
      <c r="R322" s="549"/>
      <c r="S322" s="551"/>
      <c r="T322" s="534"/>
      <c r="U322" s="553"/>
      <c r="V322" s="514"/>
      <c r="W322" s="622"/>
      <c r="X322" s="521"/>
      <c r="Y322" s="523"/>
      <c r="Z322" s="524"/>
    </row>
    <row r="323" spans="1:26" ht="18.75" customHeight="1" x14ac:dyDescent="0.3">
      <c r="A323" s="854"/>
      <c r="B323" s="265"/>
      <c r="C323" s="270" t="s">
        <v>14</v>
      </c>
      <c r="D323" s="270">
        <v>1</v>
      </c>
      <c r="E323" s="295">
        <v>230</v>
      </c>
      <c r="F323" s="173"/>
      <c r="G323" s="174"/>
      <c r="H323" s="175"/>
      <c r="I323" s="176"/>
      <c r="J323" s="203"/>
      <c r="K323" s="177"/>
      <c r="L323" s="175"/>
      <c r="M323" s="174"/>
      <c r="N323" s="173"/>
      <c r="O323" s="480"/>
      <c r="P323" s="362"/>
      <c r="Q323" s="178"/>
      <c r="R323" s="179"/>
      <c r="S323" s="180"/>
      <c r="T323" s="175"/>
      <c r="U323" s="219"/>
      <c r="V323" s="220">
        <f>SUM(F323:T323)</f>
        <v>0</v>
      </c>
      <c r="W323" s="221">
        <f>V323*E323</f>
        <v>0</v>
      </c>
      <c r="X323" s="156"/>
      <c r="Y323" s="441"/>
      <c r="Z323" s="482"/>
    </row>
    <row r="324" spans="1:26" ht="18.75" customHeight="1" x14ac:dyDescent="0.3">
      <c r="A324" s="264"/>
      <c r="B324" s="265"/>
      <c r="C324" s="270" t="s">
        <v>15</v>
      </c>
      <c r="D324" s="270">
        <v>1</v>
      </c>
      <c r="E324" s="295">
        <v>220</v>
      </c>
      <c r="F324" s="173"/>
      <c r="G324" s="174"/>
      <c r="H324" s="175"/>
      <c r="I324" s="176"/>
      <c r="J324" s="203"/>
      <c r="K324" s="177"/>
      <c r="L324" s="175"/>
      <c r="M324" s="174"/>
      <c r="N324" s="173"/>
      <c r="O324" s="480"/>
      <c r="P324" s="362"/>
      <c r="Q324" s="178"/>
      <c r="R324" s="179"/>
      <c r="S324" s="180"/>
      <c r="T324" s="175"/>
      <c r="U324" s="219"/>
      <c r="V324" s="220">
        <f t="shared" ref="V324:V326" si="40">SUM(F324:T324)</f>
        <v>0</v>
      </c>
      <c r="W324" s="221">
        <f t="shared" ref="W324:W328" si="41">V324*E324</f>
        <v>0</v>
      </c>
      <c r="X324" s="480"/>
      <c r="Y324" s="481"/>
      <c r="Z324" s="483"/>
    </row>
    <row r="325" spans="1:26" ht="18.75" customHeight="1" x14ac:dyDescent="0.3">
      <c r="A325" s="266"/>
      <c r="B325" s="267"/>
      <c r="C325" s="271" t="s">
        <v>16</v>
      </c>
      <c r="D325" s="271">
        <v>1</v>
      </c>
      <c r="E325" s="295">
        <v>230</v>
      </c>
      <c r="F325" s="173"/>
      <c r="G325" s="174"/>
      <c r="H325" s="175"/>
      <c r="I325" s="176"/>
      <c r="J325" s="203"/>
      <c r="K325" s="177"/>
      <c r="L325" s="175"/>
      <c r="M325" s="174"/>
      <c r="N325" s="173"/>
      <c r="O325" s="480"/>
      <c r="P325" s="362"/>
      <c r="Q325" s="178"/>
      <c r="R325" s="179"/>
      <c r="S325" s="180"/>
      <c r="T325" s="175"/>
      <c r="U325" s="219"/>
      <c r="V325" s="220">
        <f t="shared" si="40"/>
        <v>0</v>
      </c>
      <c r="W325" s="221">
        <f t="shared" si="41"/>
        <v>0</v>
      </c>
      <c r="X325" s="480"/>
      <c r="Y325" s="481"/>
      <c r="Z325" s="482"/>
    </row>
    <row r="326" spans="1:26" ht="18.75" customHeight="1" x14ac:dyDescent="0.3">
      <c r="A326" s="272"/>
      <c r="B326" s="273"/>
      <c r="C326" s="271" t="s">
        <v>17</v>
      </c>
      <c r="D326" s="275">
        <v>1</v>
      </c>
      <c r="E326" s="295">
        <v>230</v>
      </c>
      <c r="F326" s="173"/>
      <c r="G326" s="174"/>
      <c r="H326" s="175"/>
      <c r="I326" s="176"/>
      <c r="J326" s="203"/>
      <c r="K326" s="177"/>
      <c r="L326" s="175"/>
      <c r="M326" s="174"/>
      <c r="N326" s="173"/>
      <c r="O326" s="480"/>
      <c r="P326" s="362"/>
      <c r="Q326" s="178"/>
      <c r="R326" s="179"/>
      <c r="S326" s="180"/>
      <c r="T326" s="175"/>
      <c r="U326" s="227"/>
      <c r="V326" s="220">
        <f t="shared" si="40"/>
        <v>0</v>
      </c>
      <c r="W326" s="221">
        <f t="shared" si="41"/>
        <v>0</v>
      </c>
      <c r="X326" s="480"/>
      <c r="Y326" s="481"/>
      <c r="Z326" s="482"/>
    </row>
    <row r="327" spans="1:26" ht="18.75" customHeight="1" x14ac:dyDescent="0.3">
      <c r="A327" s="272"/>
      <c r="B327" s="273"/>
      <c r="C327" s="271" t="s">
        <v>18</v>
      </c>
      <c r="D327" s="275">
        <v>1</v>
      </c>
      <c r="E327" s="405">
        <v>240</v>
      </c>
      <c r="F327" s="173"/>
      <c r="G327" s="174"/>
      <c r="H327" s="175"/>
      <c r="I327" s="176"/>
      <c r="J327" s="203"/>
      <c r="K327" s="177"/>
      <c r="L327" s="175"/>
      <c r="M327" s="174"/>
      <c r="N327" s="173"/>
      <c r="O327" s="480"/>
      <c r="P327" s="362"/>
      <c r="Q327" s="178"/>
      <c r="R327" s="179"/>
      <c r="S327" s="180"/>
      <c r="T327" s="175"/>
      <c r="U327" s="227"/>
      <c r="V327" s="220">
        <f t="shared" ref="V327" si="42">SUM(F327:T327)</f>
        <v>0</v>
      </c>
      <c r="W327" s="221">
        <f t="shared" ref="W327" si="43">V327*E327</f>
        <v>0</v>
      </c>
      <c r="X327" s="480"/>
      <c r="Y327" s="481"/>
      <c r="Z327" s="483"/>
    </row>
    <row r="328" spans="1:26" ht="18.75" customHeight="1" thickBot="1" x14ac:dyDescent="0.35">
      <c r="A328" s="268"/>
      <c r="B328" s="269"/>
      <c r="C328" s="274" t="s">
        <v>55</v>
      </c>
      <c r="D328" s="274">
        <v>1</v>
      </c>
      <c r="E328" s="296">
        <v>240</v>
      </c>
      <c r="F328" s="181"/>
      <c r="G328" s="182"/>
      <c r="H328" s="183"/>
      <c r="I328" s="184"/>
      <c r="J328" s="204"/>
      <c r="K328" s="185"/>
      <c r="L328" s="183"/>
      <c r="M328" s="182"/>
      <c r="N328" s="181"/>
      <c r="O328" s="186"/>
      <c r="P328" s="187"/>
      <c r="Q328" s="188"/>
      <c r="R328" s="189"/>
      <c r="S328" s="190"/>
      <c r="T328" s="183"/>
      <c r="U328" s="251"/>
      <c r="V328" s="223">
        <f>SUM(F328:T328)</f>
        <v>0</v>
      </c>
      <c r="W328" s="226">
        <f t="shared" si="41"/>
        <v>0</v>
      </c>
      <c r="X328" s="186"/>
      <c r="Y328" s="445"/>
      <c r="Z328" s="443"/>
    </row>
    <row r="329" spans="1:26" ht="13.5" customHeight="1" x14ac:dyDescent="0.35">
      <c r="A329" s="345"/>
      <c r="B329" s="346"/>
      <c r="C329" s="418" t="s">
        <v>267</v>
      </c>
      <c r="D329" s="525">
        <v>6</v>
      </c>
      <c r="E329" s="527">
        <f>SUM(E331:E336)</f>
        <v>1090</v>
      </c>
      <c r="F329" s="529"/>
      <c r="G329" s="531"/>
      <c r="H329" s="533"/>
      <c r="I329" s="535"/>
      <c r="J329" s="537"/>
      <c r="K329" s="539"/>
      <c r="L329" s="533"/>
      <c r="M329" s="531"/>
      <c r="N329" s="541"/>
      <c r="O329" s="543"/>
      <c r="P329" s="544"/>
      <c r="Q329" s="546"/>
      <c r="R329" s="548"/>
      <c r="S329" s="550"/>
      <c r="T329" s="533"/>
      <c r="U329" s="552">
        <f>SUM(F329:T330)</f>
        <v>0</v>
      </c>
      <c r="V329" s="513">
        <f>U329*D329</f>
        <v>0</v>
      </c>
      <c r="W329" s="621">
        <f>U329*E329</f>
        <v>0</v>
      </c>
      <c r="X329" s="167"/>
      <c r="Y329" s="167"/>
      <c r="Z329" s="167"/>
    </row>
    <row r="330" spans="1:26" ht="13.5" customHeight="1" x14ac:dyDescent="0.3">
      <c r="A330" s="264"/>
      <c r="B330" s="265"/>
      <c r="C330" s="461" t="s">
        <v>269</v>
      </c>
      <c r="D330" s="526"/>
      <c r="E330" s="528"/>
      <c r="F330" s="530"/>
      <c r="G330" s="532"/>
      <c r="H330" s="534"/>
      <c r="I330" s="536"/>
      <c r="J330" s="538"/>
      <c r="K330" s="540"/>
      <c r="L330" s="534"/>
      <c r="M330" s="532"/>
      <c r="N330" s="542"/>
      <c r="O330" s="521"/>
      <c r="P330" s="545"/>
      <c r="Q330" s="547"/>
      <c r="R330" s="549"/>
      <c r="S330" s="551"/>
      <c r="T330" s="534"/>
      <c r="U330" s="553"/>
      <c r="V330" s="514"/>
      <c r="W330" s="622"/>
    </row>
    <row r="331" spans="1:26" ht="18.75" customHeight="1" x14ac:dyDescent="0.3">
      <c r="A331" s="264"/>
      <c r="B331" s="265"/>
      <c r="C331" s="270" t="s">
        <v>14</v>
      </c>
      <c r="D331" s="270">
        <v>1</v>
      </c>
      <c r="E331" s="295">
        <v>180</v>
      </c>
      <c r="F331" s="173"/>
      <c r="G331" s="174"/>
      <c r="H331" s="175"/>
      <c r="I331" s="176"/>
      <c r="J331" s="203"/>
      <c r="K331" s="177"/>
      <c r="L331" s="175"/>
      <c r="M331" s="174"/>
      <c r="N331" s="173"/>
      <c r="O331" s="480"/>
      <c r="P331" s="362"/>
      <c r="Q331" s="178"/>
      <c r="R331" s="179"/>
      <c r="S331" s="180"/>
      <c r="T331" s="175"/>
      <c r="U331" s="219"/>
      <c r="V331" s="220">
        <f>SUM(F331:T331)</f>
        <v>0</v>
      </c>
      <c r="W331" s="221">
        <f>V331*E331</f>
        <v>0</v>
      </c>
    </row>
    <row r="332" spans="1:26" ht="18.75" customHeight="1" x14ac:dyDescent="0.3">
      <c r="A332" s="264"/>
      <c r="B332" s="265"/>
      <c r="C332" s="270" t="s">
        <v>15</v>
      </c>
      <c r="D332" s="270">
        <v>1</v>
      </c>
      <c r="E332" s="295">
        <v>170</v>
      </c>
      <c r="F332" s="173"/>
      <c r="G332" s="174"/>
      <c r="H332" s="175"/>
      <c r="I332" s="176"/>
      <c r="J332" s="203"/>
      <c r="K332" s="177"/>
      <c r="L332" s="175"/>
      <c r="M332" s="174"/>
      <c r="N332" s="173"/>
      <c r="O332" s="480"/>
      <c r="P332" s="362"/>
      <c r="Q332" s="178"/>
      <c r="R332" s="179"/>
      <c r="S332" s="180"/>
      <c r="T332" s="175"/>
      <c r="U332" s="219"/>
      <c r="V332" s="220">
        <f t="shared" ref="V332:V334" si="44">SUM(F332:T332)</f>
        <v>0</v>
      </c>
      <c r="W332" s="221">
        <f t="shared" ref="W332:W336" si="45">V332*E332</f>
        <v>0</v>
      </c>
    </row>
    <row r="333" spans="1:26" ht="18.75" customHeight="1" x14ac:dyDescent="0.3">
      <c r="A333" s="266"/>
      <c r="B333" s="267"/>
      <c r="C333" s="271" t="s">
        <v>16</v>
      </c>
      <c r="D333" s="271">
        <v>1</v>
      </c>
      <c r="E333" s="295">
        <v>180</v>
      </c>
      <c r="F333" s="173"/>
      <c r="G333" s="174"/>
      <c r="H333" s="175"/>
      <c r="I333" s="176"/>
      <c r="J333" s="203"/>
      <c r="K333" s="177"/>
      <c r="L333" s="175"/>
      <c r="M333" s="174"/>
      <c r="N333" s="173"/>
      <c r="O333" s="480"/>
      <c r="P333" s="362"/>
      <c r="Q333" s="178"/>
      <c r="R333" s="179"/>
      <c r="S333" s="180"/>
      <c r="T333" s="175"/>
      <c r="U333" s="219"/>
      <c r="V333" s="220">
        <f t="shared" si="44"/>
        <v>0</v>
      </c>
      <c r="W333" s="221">
        <f t="shared" si="45"/>
        <v>0</v>
      </c>
    </row>
    <row r="334" spans="1:26" ht="18.75" customHeight="1" thickBot="1" x14ac:dyDescent="0.35">
      <c r="A334" s="272"/>
      <c r="B334" s="273"/>
      <c r="C334" s="271" t="s">
        <v>17</v>
      </c>
      <c r="D334" s="275">
        <v>1</v>
      </c>
      <c r="E334" s="295">
        <v>180</v>
      </c>
      <c r="F334" s="173"/>
      <c r="G334" s="174"/>
      <c r="H334" s="175"/>
      <c r="I334" s="176"/>
      <c r="J334" s="203"/>
      <c r="K334" s="177"/>
      <c r="L334" s="175"/>
      <c r="M334" s="174"/>
      <c r="N334" s="173"/>
      <c r="O334" s="480"/>
      <c r="P334" s="362"/>
      <c r="Q334" s="178"/>
      <c r="R334" s="179"/>
      <c r="S334" s="180"/>
      <c r="T334" s="175"/>
      <c r="U334" s="227"/>
      <c r="V334" s="220">
        <f t="shared" si="44"/>
        <v>0</v>
      </c>
      <c r="W334" s="221">
        <f t="shared" si="45"/>
        <v>0</v>
      </c>
    </row>
    <row r="335" spans="1:26" ht="18.75" customHeight="1" x14ac:dyDescent="0.3">
      <c r="A335" s="272"/>
      <c r="B335" s="273"/>
      <c r="C335" s="271" t="s">
        <v>18</v>
      </c>
      <c r="D335" s="275">
        <v>1</v>
      </c>
      <c r="E335" s="405">
        <v>190</v>
      </c>
      <c r="F335" s="173"/>
      <c r="G335" s="174"/>
      <c r="H335" s="175"/>
      <c r="I335" s="176"/>
      <c r="J335" s="203"/>
      <c r="K335" s="177"/>
      <c r="L335" s="175"/>
      <c r="M335" s="174"/>
      <c r="N335" s="173"/>
      <c r="O335" s="480"/>
      <c r="P335" s="362"/>
      <c r="Q335" s="178"/>
      <c r="R335" s="179"/>
      <c r="S335" s="180"/>
      <c r="T335" s="175"/>
      <c r="U335" s="227"/>
      <c r="V335" s="230"/>
      <c r="W335" s="235"/>
      <c r="X335" s="517" t="s">
        <v>197</v>
      </c>
      <c r="Y335" s="518"/>
      <c r="Z335" s="519"/>
    </row>
    <row r="336" spans="1:26" ht="18.75" customHeight="1" thickBot="1" x14ac:dyDescent="0.35">
      <c r="A336" s="268"/>
      <c r="B336" s="269"/>
      <c r="C336" s="274" t="s">
        <v>55</v>
      </c>
      <c r="D336" s="275">
        <v>1</v>
      </c>
      <c r="E336" s="296">
        <v>190</v>
      </c>
      <c r="F336" s="181"/>
      <c r="G336" s="182"/>
      <c r="H336" s="183"/>
      <c r="I336" s="184"/>
      <c r="J336" s="204"/>
      <c r="K336" s="185"/>
      <c r="L336" s="183"/>
      <c r="M336" s="182"/>
      <c r="N336" s="181"/>
      <c r="O336" s="186"/>
      <c r="P336" s="187"/>
      <c r="Q336" s="188"/>
      <c r="R336" s="189"/>
      <c r="S336" s="190"/>
      <c r="T336" s="183"/>
      <c r="U336" s="251"/>
      <c r="V336" s="223">
        <f>SUM(F336:T336)</f>
        <v>0</v>
      </c>
      <c r="W336" s="226">
        <f t="shared" si="45"/>
        <v>0</v>
      </c>
      <c r="X336" s="141" t="s">
        <v>19</v>
      </c>
      <c r="Y336" s="440" t="s">
        <v>20</v>
      </c>
      <c r="Z336" s="142" t="s">
        <v>260</v>
      </c>
    </row>
    <row r="337" spans="1:26" ht="14.1" customHeight="1" x14ac:dyDescent="0.35">
      <c r="A337" s="345"/>
      <c r="B337" s="346"/>
      <c r="C337" s="466" t="s">
        <v>270</v>
      </c>
      <c r="D337" s="525">
        <v>5</v>
      </c>
      <c r="E337" s="527">
        <f>SUM(E339:E343)</f>
        <v>1080</v>
      </c>
      <c r="F337" s="529"/>
      <c r="G337" s="531"/>
      <c r="H337" s="533"/>
      <c r="I337" s="535"/>
      <c r="J337" s="537"/>
      <c r="K337" s="539"/>
      <c r="L337" s="533"/>
      <c r="M337" s="531"/>
      <c r="N337" s="541"/>
      <c r="O337" s="543"/>
      <c r="P337" s="544"/>
      <c r="Q337" s="546"/>
      <c r="R337" s="548"/>
      <c r="S337" s="550"/>
      <c r="T337" s="533"/>
      <c r="U337" s="552">
        <f>SUM(F337:T338)</f>
        <v>0</v>
      </c>
      <c r="V337" s="513">
        <f>U337*D337</f>
        <v>0</v>
      </c>
      <c r="W337" s="621">
        <f>U337*E337</f>
        <v>0</v>
      </c>
      <c r="X337" s="520"/>
      <c r="Y337" s="522"/>
      <c r="Z337" s="524"/>
    </row>
    <row r="338" spans="1:26" ht="14.1" customHeight="1" x14ac:dyDescent="0.3">
      <c r="A338" s="264"/>
      <c r="B338" s="265"/>
      <c r="C338" s="463" t="s">
        <v>271</v>
      </c>
      <c r="D338" s="526"/>
      <c r="E338" s="528"/>
      <c r="F338" s="530"/>
      <c r="G338" s="532"/>
      <c r="H338" s="534"/>
      <c r="I338" s="536"/>
      <c r="J338" s="538"/>
      <c r="K338" s="540"/>
      <c r="L338" s="534"/>
      <c r="M338" s="532"/>
      <c r="N338" s="542"/>
      <c r="O338" s="521"/>
      <c r="P338" s="545"/>
      <c r="Q338" s="547"/>
      <c r="R338" s="549"/>
      <c r="S338" s="551"/>
      <c r="T338" s="534"/>
      <c r="U338" s="553"/>
      <c r="V338" s="514"/>
      <c r="W338" s="622"/>
      <c r="X338" s="521"/>
      <c r="Y338" s="523"/>
      <c r="Z338" s="524"/>
    </row>
    <row r="339" spans="1:26" ht="18.75" customHeight="1" x14ac:dyDescent="0.3">
      <c r="A339" s="854"/>
      <c r="B339" s="265"/>
      <c r="C339" s="270" t="s">
        <v>14</v>
      </c>
      <c r="D339" s="270">
        <v>1</v>
      </c>
      <c r="E339" s="295">
        <v>180</v>
      </c>
      <c r="F339" s="173"/>
      <c r="G339" s="174"/>
      <c r="H339" s="175"/>
      <c r="I339" s="176"/>
      <c r="J339" s="203"/>
      <c r="K339" s="177"/>
      <c r="L339" s="175"/>
      <c r="M339" s="174"/>
      <c r="N339" s="173"/>
      <c r="O339" s="480"/>
      <c r="P339" s="362"/>
      <c r="Q339" s="178"/>
      <c r="R339" s="179"/>
      <c r="S339" s="180"/>
      <c r="T339" s="175"/>
      <c r="U339" s="219"/>
      <c r="V339" s="220">
        <f>SUM(F339:T339)</f>
        <v>0</v>
      </c>
      <c r="W339" s="221">
        <f>V339*E339</f>
        <v>0</v>
      </c>
      <c r="X339" s="156"/>
      <c r="Y339" s="441"/>
      <c r="Z339" s="482"/>
    </row>
    <row r="340" spans="1:26" ht="18.75" customHeight="1" x14ac:dyDescent="0.3">
      <c r="A340" s="264"/>
      <c r="B340" s="265"/>
      <c r="C340" s="270" t="s">
        <v>15</v>
      </c>
      <c r="D340" s="270">
        <v>1</v>
      </c>
      <c r="E340" s="295">
        <v>210</v>
      </c>
      <c r="F340" s="173"/>
      <c r="G340" s="174"/>
      <c r="H340" s="175"/>
      <c r="I340" s="176"/>
      <c r="J340" s="203"/>
      <c r="K340" s="177"/>
      <c r="L340" s="175"/>
      <c r="M340" s="174"/>
      <c r="N340" s="173"/>
      <c r="O340" s="480"/>
      <c r="P340" s="362"/>
      <c r="Q340" s="178"/>
      <c r="R340" s="179"/>
      <c r="S340" s="180"/>
      <c r="T340" s="175"/>
      <c r="U340" s="219"/>
      <c r="V340" s="220">
        <f t="shared" ref="V340:V343" si="46">SUM(F340:T340)</f>
        <v>0</v>
      </c>
      <c r="W340" s="221">
        <f t="shared" ref="W340:W343" si="47">V340*E340</f>
        <v>0</v>
      </c>
      <c r="X340" s="480"/>
      <c r="Y340" s="481"/>
      <c r="Z340" s="483"/>
    </row>
    <row r="341" spans="1:26" ht="18.75" customHeight="1" x14ac:dyDescent="0.3">
      <c r="A341" s="266"/>
      <c r="B341" s="267"/>
      <c r="C341" s="271" t="s">
        <v>16</v>
      </c>
      <c r="D341" s="271">
        <v>1</v>
      </c>
      <c r="E341" s="295">
        <v>210</v>
      </c>
      <c r="F341" s="173"/>
      <c r="G341" s="174"/>
      <c r="H341" s="175"/>
      <c r="I341" s="176"/>
      <c r="J341" s="203"/>
      <c r="K341" s="177"/>
      <c r="L341" s="175"/>
      <c r="M341" s="174"/>
      <c r="N341" s="173"/>
      <c r="O341" s="480"/>
      <c r="P341" s="362"/>
      <c r="Q341" s="178"/>
      <c r="R341" s="179"/>
      <c r="S341" s="180"/>
      <c r="T341" s="175"/>
      <c r="U341" s="219"/>
      <c r="V341" s="220">
        <f t="shared" si="46"/>
        <v>0</v>
      </c>
      <c r="W341" s="221">
        <f t="shared" si="47"/>
        <v>0</v>
      </c>
      <c r="X341" s="480"/>
      <c r="Y341" s="481"/>
      <c r="Z341" s="482"/>
    </row>
    <row r="342" spans="1:26" ht="18.75" customHeight="1" x14ac:dyDescent="0.3">
      <c r="A342" s="272"/>
      <c r="B342" s="273"/>
      <c r="C342" s="271" t="s">
        <v>17</v>
      </c>
      <c r="D342" s="275">
        <v>1</v>
      </c>
      <c r="E342" s="295">
        <v>250</v>
      </c>
      <c r="F342" s="173"/>
      <c r="G342" s="174"/>
      <c r="H342" s="175"/>
      <c r="I342" s="176"/>
      <c r="J342" s="203"/>
      <c r="K342" s="177"/>
      <c r="L342" s="175"/>
      <c r="M342" s="174"/>
      <c r="N342" s="173"/>
      <c r="O342" s="480"/>
      <c r="P342" s="362"/>
      <c r="Q342" s="178"/>
      <c r="R342" s="179"/>
      <c r="S342" s="180"/>
      <c r="T342" s="175"/>
      <c r="U342" s="227"/>
      <c r="V342" s="220">
        <f t="shared" si="46"/>
        <v>0</v>
      </c>
      <c r="W342" s="221">
        <f t="shared" si="47"/>
        <v>0</v>
      </c>
      <c r="X342" s="480"/>
      <c r="Y342" s="481"/>
      <c r="Z342" s="482"/>
    </row>
    <row r="343" spans="1:26" ht="18.75" customHeight="1" thickBot="1" x14ac:dyDescent="0.35">
      <c r="A343" s="272"/>
      <c r="B343" s="273"/>
      <c r="C343" s="271" t="s">
        <v>18</v>
      </c>
      <c r="D343" s="275">
        <v>1</v>
      </c>
      <c r="E343" s="295">
        <v>230</v>
      </c>
      <c r="F343" s="173"/>
      <c r="G343" s="174"/>
      <c r="H343" s="175"/>
      <c r="I343" s="176"/>
      <c r="J343" s="203"/>
      <c r="K343" s="177"/>
      <c r="L343" s="175"/>
      <c r="M343" s="174"/>
      <c r="N343" s="173"/>
      <c r="O343" s="480"/>
      <c r="P343" s="362"/>
      <c r="Q343" s="178"/>
      <c r="R343" s="179"/>
      <c r="S343" s="180"/>
      <c r="T343" s="175"/>
      <c r="U343" s="227"/>
      <c r="V343" s="220">
        <f t="shared" si="46"/>
        <v>0</v>
      </c>
      <c r="W343" s="221">
        <f t="shared" si="47"/>
        <v>0</v>
      </c>
      <c r="X343" s="156"/>
      <c r="Y343" s="441"/>
      <c r="Z343" s="482"/>
    </row>
    <row r="344" spans="1:26" ht="14.1" customHeight="1" x14ac:dyDescent="0.35">
      <c r="A344" s="345"/>
      <c r="B344" s="346"/>
      <c r="C344" s="418" t="s">
        <v>270</v>
      </c>
      <c r="D344" s="525">
        <v>5</v>
      </c>
      <c r="E344" s="527">
        <f>SUM(E346:E350)</f>
        <v>830</v>
      </c>
      <c r="F344" s="529"/>
      <c r="G344" s="531"/>
      <c r="H344" s="533"/>
      <c r="I344" s="535"/>
      <c r="J344" s="537"/>
      <c r="K344" s="539"/>
      <c r="L344" s="533"/>
      <c r="M344" s="531"/>
      <c r="N344" s="541"/>
      <c r="O344" s="543"/>
      <c r="P344" s="544"/>
      <c r="Q344" s="546"/>
      <c r="R344" s="548"/>
      <c r="S344" s="550"/>
      <c r="T344" s="533"/>
      <c r="U344" s="552">
        <f>SUM(F344:T345)</f>
        <v>0</v>
      </c>
      <c r="V344" s="513">
        <f>U344*D344</f>
        <v>0</v>
      </c>
      <c r="W344" s="621">
        <f>U344*E344</f>
        <v>0</v>
      </c>
      <c r="X344" s="167"/>
      <c r="Y344" s="167"/>
      <c r="Z344" s="167"/>
    </row>
    <row r="345" spans="1:26" ht="14.1" customHeight="1" x14ac:dyDescent="0.3">
      <c r="A345" s="264"/>
      <c r="B345" s="265"/>
      <c r="C345" s="460" t="s">
        <v>272</v>
      </c>
      <c r="D345" s="526"/>
      <c r="E345" s="528"/>
      <c r="F345" s="530"/>
      <c r="G345" s="532"/>
      <c r="H345" s="534"/>
      <c r="I345" s="536"/>
      <c r="J345" s="538"/>
      <c r="K345" s="540"/>
      <c r="L345" s="534"/>
      <c r="M345" s="532"/>
      <c r="N345" s="542"/>
      <c r="O345" s="521"/>
      <c r="P345" s="545"/>
      <c r="Q345" s="547"/>
      <c r="R345" s="549"/>
      <c r="S345" s="551"/>
      <c r="T345" s="534"/>
      <c r="U345" s="553"/>
      <c r="V345" s="514"/>
      <c r="W345" s="622"/>
    </row>
    <row r="346" spans="1:26" ht="18.75" customHeight="1" x14ac:dyDescent="0.3">
      <c r="A346" s="264"/>
      <c r="B346" s="265"/>
      <c r="C346" s="270" t="s">
        <v>14</v>
      </c>
      <c r="D346" s="270">
        <v>1</v>
      </c>
      <c r="E346" s="295">
        <v>140</v>
      </c>
      <c r="F346" s="173"/>
      <c r="G346" s="174"/>
      <c r="H346" s="175"/>
      <c r="I346" s="176"/>
      <c r="J346" s="203"/>
      <c r="K346" s="177"/>
      <c r="L346" s="175"/>
      <c r="M346" s="174"/>
      <c r="N346" s="173"/>
      <c r="O346" s="480"/>
      <c r="P346" s="362"/>
      <c r="Q346" s="178"/>
      <c r="R346" s="179"/>
      <c r="S346" s="180"/>
      <c r="T346" s="175"/>
      <c r="U346" s="219"/>
      <c r="V346" s="220">
        <f>SUM(F346:T346)</f>
        <v>0</v>
      </c>
      <c r="W346" s="221">
        <f>V346*E346</f>
        <v>0</v>
      </c>
    </row>
    <row r="347" spans="1:26" ht="18.75" customHeight="1" x14ac:dyDescent="0.3">
      <c r="A347" s="264"/>
      <c r="B347" s="265"/>
      <c r="C347" s="270" t="s">
        <v>15</v>
      </c>
      <c r="D347" s="270">
        <v>1</v>
      </c>
      <c r="E347" s="295">
        <v>160</v>
      </c>
      <c r="F347" s="173"/>
      <c r="G347" s="174"/>
      <c r="H347" s="175"/>
      <c r="I347" s="176"/>
      <c r="J347" s="203"/>
      <c r="K347" s="177"/>
      <c r="L347" s="175"/>
      <c r="M347" s="174"/>
      <c r="N347" s="173"/>
      <c r="O347" s="480"/>
      <c r="P347" s="362"/>
      <c r="Q347" s="178"/>
      <c r="R347" s="179"/>
      <c r="S347" s="180"/>
      <c r="T347" s="175"/>
      <c r="U347" s="219"/>
      <c r="V347" s="220">
        <f t="shared" ref="V347:V350" si="48">SUM(F347:T347)</f>
        <v>0</v>
      </c>
      <c r="W347" s="221">
        <f t="shared" ref="W347:W350" si="49">V347*E347</f>
        <v>0</v>
      </c>
    </row>
    <row r="348" spans="1:26" ht="18.75" customHeight="1" thickBot="1" x14ac:dyDescent="0.35">
      <c r="A348" s="266"/>
      <c r="B348" s="267"/>
      <c r="C348" s="271" t="s">
        <v>16</v>
      </c>
      <c r="D348" s="271">
        <v>1</v>
      </c>
      <c r="E348" s="295">
        <v>160</v>
      </c>
      <c r="F348" s="173"/>
      <c r="G348" s="174"/>
      <c r="H348" s="175"/>
      <c r="I348" s="176"/>
      <c r="J348" s="203"/>
      <c r="K348" s="177"/>
      <c r="L348" s="175"/>
      <c r="M348" s="174"/>
      <c r="N348" s="173"/>
      <c r="O348" s="480"/>
      <c r="P348" s="362"/>
      <c r="Q348" s="178"/>
      <c r="R348" s="179"/>
      <c r="S348" s="180"/>
      <c r="T348" s="175"/>
      <c r="U348" s="219"/>
      <c r="V348" s="220">
        <f t="shared" si="48"/>
        <v>0</v>
      </c>
      <c r="W348" s="221">
        <f t="shared" si="49"/>
        <v>0</v>
      </c>
    </row>
    <row r="349" spans="1:26" ht="18.75" customHeight="1" x14ac:dyDescent="0.3">
      <c r="A349" s="272"/>
      <c r="B349" s="273"/>
      <c r="C349" s="271" t="s">
        <v>17</v>
      </c>
      <c r="D349" s="275">
        <v>1</v>
      </c>
      <c r="E349" s="295">
        <v>190</v>
      </c>
      <c r="F349" s="173"/>
      <c r="G349" s="174"/>
      <c r="H349" s="175"/>
      <c r="I349" s="176"/>
      <c r="J349" s="203"/>
      <c r="K349" s="177"/>
      <c r="L349" s="175"/>
      <c r="M349" s="174"/>
      <c r="N349" s="173"/>
      <c r="O349" s="480"/>
      <c r="P349" s="362"/>
      <c r="Q349" s="178"/>
      <c r="R349" s="179"/>
      <c r="S349" s="180"/>
      <c r="T349" s="175"/>
      <c r="U349" s="227"/>
      <c r="V349" s="220">
        <f t="shared" si="48"/>
        <v>0</v>
      </c>
      <c r="W349" s="221">
        <f t="shared" si="49"/>
        <v>0</v>
      </c>
      <c r="X349" s="517" t="s">
        <v>197</v>
      </c>
      <c r="Y349" s="518"/>
      <c r="Z349" s="519"/>
    </row>
    <row r="350" spans="1:26" ht="18.75" customHeight="1" thickBot="1" x14ac:dyDescent="0.35">
      <c r="A350" s="268"/>
      <c r="B350" s="269"/>
      <c r="C350" s="274" t="s">
        <v>18</v>
      </c>
      <c r="D350" s="274">
        <v>1</v>
      </c>
      <c r="E350" s="296">
        <v>180</v>
      </c>
      <c r="F350" s="181"/>
      <c r="G350" s="182"/>
      <c r="H350" s="183"/>
      <c r="I350" s="184"/>
      <c r="J350" s="204"/>
      <c r="K350" s="185"/>
      <c r="L350" s="183"/>
      <c r="M350" s="182"/>
      <c r="N350" s="181"/>
      <c r="O350" s="186"/>
      <c r="P350" s="187"/>
      <c r="Q350" s="188"/>
      <c r="R350" s="189"/>
      <c r="S350" s="190"/>
      <c r="T350" s="183"/>
      <c r="U350" s="251"/>
      <c r="V350" s="223">
        <f t="shared" si="48"/>
        <v>0</v>
      </c>
      <c r="W350" s="226">
        <f t="shared" si="49"/>
        <v>0</v>
      </c>
      <c r="X350" s="141" t="s">
        <v>19</v>
      </c>
      <c r="Y350" s="440" t="s">
        <v>20</v>
      </c>
      <c r="Z350" s="142" t="s">
        <v>260</v>
      </c>
    </row>
    <row r="351" spans="1:26" ht="14.1" customHeight="1" x14ac:dyDescent="0.35">
      <c r="A351" s="345"/>
      <c r="B351" s="346"/>
      <c r="C351" s="417" t="s">
        <v>275</v>
      </c>
      <c r="D351" s="525">
        <v>3</v>
      </c>
      <c r="E351" s="527">
        <f>SUM(E353:E355)</f>
        <v>1040</v>
      </c>
      <c r="F351" s="529"/>
      <c r="G351" s="531"/>
      <c r="H351" s="533"/>
      <c r="I351" s="535"/>
      <c r="J351" s="537"/>
      <c r="K351" s="539"/>
      <c r="L351" s="533"/>
      <c r="M351" s="531"/>
      <c r="N351" s="541"/>
      <c r="O351" s="543"/>
      <c r="P351" s="544"/>
      <c r="Q351" s="546"/>
      <c r="R351" s="548"/>
      <c r="S351" s="550"/>
      <c r="T351" s="533"/>
      <c r="U351" s="552">
        <f>SUM(F351:T352)</f>
        <v>0</v>
      </c>
      <c r="V351" s="513">
        <f>U351*D351</f>
        <v>0</v>
      </c>
      <c r="W351" s="515">
        <f>U351*E351</f>
        <v>0</v>
      </c>
      <c r="X351" s="520"/>
      <c r="Y351" s="522"/>
      <c r="Z351" s="524"/>
    </row>
    <row r="352" spans="1:26" ht="14.1" customHeight="1" x14ac:dyDescent="0.3">
      <c r="A352" s="854"/>
      <c r="B352" s="265"/>
      <c r="C352" s="460" t="s">
        <v>276</v>
      </c>
      <c r="D352" s="526"/>
      <c r="E352" s="528"/>
      <c r="F352" s="530"/>
      <c r="G352" s="532"/>
      <c r="H352" s="534"/>
      <c r="I352" s="536"/>
      <c r="J352" s="538"/>
      <c r="K352" s="540"/>
      <c r="L352" s="534"/>
      <c r="M352" s="532"/>
      <c r="N352" s="542"/>
      <c r="O352" s="521"/>
      <c r="P352" s="545"/>
      <c r="Q352" s="547"/>
      <c r="R352" s="549"/>
      <c r="S352" s="551"/>
      <c r="T352" s="534"/>
      <c r="U352" s="553"/>
      <c r="V352" s="514"/>
      <c r="W352" s="516"/>
      <c r="X352" s="521"/>
      <c r="Y352" s="523"/>
      <c r="Z352" s="524"/>
    </row>
    <row r="353" spans="1:26" ht="18.75" customHeight="1" x14ac:dyDescent="0.3">
      <c r="A353" s="854"/>
      <c r="B353" s="265"/>
      <c r="C353" s="270" t="s">
        <v>14</v>
      </c>
      <c r="D353" s="270">
        <v>1</v>
      </c>
      <c r="E353" s="295">
        <v>340</v>
      </c>
      <c r="F353" s="173"/>
      <c r="G353" s="174"/>
      <c r="H353" s="175"/>
      <c r="I353" s="176"/>
      <c r="J353" s="203"/>
      <c r="K353" s="177"/>
      <c r="L353" s="175"/>
      <c r="M353" s="174"/>
      <c r="N353" s="173"/>
      <c r="O353" s="480"/>
      <c r="P353" s="362"/>
      <c r="Q353" s="178"/>
      <c r="R353" s="179"/>
      <c r="S353" s="180"/>
      <c r="T353" s="175"/>
      <c r="U353" s="219"/>
      <c r="V353" s="220">
        <f>SUM(F353:T353)</f>
        <v>0</v>
      </c>
      <c r="W353" s="221">
        <f>V353*E353</f>
        <v>0</v>
      </c>
      <c r="X353" s="156"/>
      <c r="Y353" s="441"/>
      <c r="Z353" s="482"/>
    </row>
    <row r="354" spans="1:26" ht="18.75" customHeight="1" x14ac:dyDescent="0.3">
      <c r="A354" s="264"/>
      <c r="B354" s="265"/>
      <c r="C354" s="270" t="s">
        <v>15</v>
      </c>
      <c r="D354" s="270">
        <v>1</v>
      </c>
      <c r="E354" s="295">
        <v>340</v>
      </c>
      <c r="F354" s="173"/>
      <c r="G354" s="174"/>
      <c r="H354" s="175"/>
      <c r="I354" s="176"/>
      <c r="J354" s="203"/>
      <c r="K354" s="177"/>
      <c r="L354" s="175"/>
      <c r="M354" s="174"/>
      <c r="N354" s="173"/>
      <c r="O354" s="480"/>
      <c r="P354" s="362"/>
      <c r="Q354" s="178"/>
      <c r="R354" s="179"/>
      <c r="S354" s="180"/>
      <c r="T354" s="175"/>
      <c r="U354" s="219"/>
      <c r="V354" s="220">
        <f t="shared" ref="V354:V355" si="50">SUM(F354:T354)</f>
        <v>0</v>
      </c>
      <c r="W354" s="221">
        <f t="shared" ref="W354:W355" si="51">V354*E354</f>
        <v>0</v>
      </c>
      <c r="X354" s="480"/>
      <c r="Y354" s="481"/>
      <c r="Z354" s="483"/>
    </row>
    <row r="355" spans="1:26" ht="18.75" customHeight="1" x14ac:dyDescent="0.3">
      <c r="A355" s="272"/>
      <c r="B355" s="273"/>
      <c r="C355" s="275" t="s">
        <v>16</v>
      </c>
      <c r="D355" s="275">
        <v>1</v>
      </c>
      <c r="E355" s="405">
        <v>360</v>
      </c>
      <c r="F355" s="173"/>
      <c r="G355" s="174"/>
      <c r="H355" s="175"/>
      <c r="I355" s="176"/>
      <c r="J355" s="203"/>
      <c r="K355" s="177"/>
      <c r="L355" s="175"/>
      <c r="M355" s="174"/>
      <c r="N355" s="173"/>
      <c r="O355" s="480"/>
      <c r="P355" s="362"/>
      <c r="Q355" s="178"/>
      <c r="R355" s="179"/>
      <c r="S355" s="180"/>
      <c r="T355" s="175"/>
      <c r="U355" s="227"/>
      <c r="V355" s="230">
        <f t="shared" si="50"/>
        <v>0</v>
      </c>
      <c r="W355" s="235">
        <f t="shared" si="51"/>
        <v>0</v>
      </c>
      <c r="X355" s="156"/>
      <c r="Y355" s="441"/>
      <c r="Z355" s="482"/>
    </row>
    <row r="356" spans="1:26" ht="19.5" thickBot="1" x14ac:dyDescent="0.35">
      <c r="A356" s="304"/>
      <c r="B356" s="304"/>
      <c r="C356" s="269"/>
      <c r="D356" s="268"/>
      <c r="E356" s="467"/>
      <c r="F356" s="468"/>
      <c r="G356" s="469"/>
      <c r="H356" s="470"/>
      <c r="I356" s="471"/>
      <c r="J356" s="472"/>
      <c r="K356" s="473"/>
      <c r="L356" s="470"/>
      <c r="M356" s="469"/>
      <c r="N356" s="468"/>
      <c r="O356" s="474"/>
      <c r="P356" s="475"/>
      <c r="Q356" s="476"/>
      <c r="R356" s="477"/>
      <c r="S356" s="478"/>
      <c r="T356" s="470"/>
      <c r="U356" s="222"/>
      <c r="V356" s="223"/>
      <c r="W356" s="224"/>
      <c r="X356" s="167"/>
      <c r="Y356" s="167"/>
      <c r="Z356" s="167"/>
    </row>
    <row r="357" spans="1:26" ht="14.1" customHeight="1" x14ac:dyDescent="0.35">
      <c r="A357" s="345"/>
      <c r="B357" s="346"/>
      <c r="C357" s="418" t="s">
        <v>275</v>
      </c>
      <c r="D357" s="525">
        <v>3</v>
      </c>
      <c r="E357" s="527">
        <f>SUM(E359:E361)</f>
        <v>790</v>
      </c>
      <c r="F357" s="529"/>
      <c r="G357" s="531"/>
      <c r="H357" s="533"/>
      <c r="I357" s="535"/>
      <c r="J357" s="537"/>
      <c r="K357" s="539"/>
      <c r="L357" s="533"/>
      <c r="M357" s="531"/>
      <c r="N357" s="541"/>
      <c r="O357" s="543"/>
      <c r="P357" s="544"/>
      <c r="Q357" s="546"/>
      <c r="R357" s="548"/>
      <c r="S357" s="550"/>
      <c r="T357" s="533"/>
      <c r="U357" s="552">
        <f>SUM(F357:T358)</f>
        <v>0</v>
      </c>
      <c r="V357" s="513">
        <f>U357*D357</f>
        <v>0</v>
      </c>
      <c r="W357" s="515">
        <f>U357*E357</f>
        <v>0</v>
      </c>
    </row>
    <row r="358" spans="1:26" ht="14.1" customHeight="1" x14ac:dyDescent="0.3">
      <c r="A358" s="264"/>
      <c r="B358" s="265"/>
      <c r="C358" s="460" t="s">
        <v>277</v>
      </c>
      <c r="D358" s="526"/>
      <c r="E358" s="528"/>
      <c r="F358" s="530"/>
      <c r="G358" s="532"/>
      <c r="H358" s="534"/>
      <c r="I358" s="536"/>
      <c r="J358" s="538"/>
      <c r="K358" s="540"/>
      <c r="L358" s="534"/>
      <c r="M358" s="532"/>
      <c r="N358" s="542"/>
      <c r="O358" s="521"/>
      <c r="P358" s="545"/>
      <c r="Q358" s="547"/>
      <c r="R358" s="549"/>
      <c r="S358" s="551"/>
      <c r="T358" s="534"/>
      <c r="U358" s="553"/>
      <c r="V358" s="514"/>
      <c r="W358" s="516"/>
    </row>
    <row r="359" spans="1:26" ht="18.75" x14ac:dyDescent="0.3">
      <c r="A359" s="264"/>
      <c r="B359" s="265"/>
      <c r="C359" s="270" t="s">
        <v>14</v>
      </c>
      <c r="D359" s="270">
        <v>1</v>
      </c>
      <c r="E359" s="295">
        <v>260</v>
      </c>
      <c r="F359" s="173"/>
      <c r="G359" s="174"/>
      <c r="H359" s="175"/>
      <c r="I359" s="176"/>
      <c r="J359" s="203"/>
      <c r="K359" s="177"/>
      <c r="L359" s="175"/>
      <c r="M359" s="174"/>
      <c r="N359" s="173"/>
      <c r="O359" s="480"/>
      <c r="P359" s="362"/>
      <c r="Q359" s="178"/>
      <c r="R359" s="179"/>
      <c r="S359" s="180"/>
      <c r="T359" s="175"/>
      <c r="U359" s="219"/>
      <c r="V359" s="220">
        <f>SUM(F359:T359)</f>
        <v>0</v>
      </c>
      <c r="W359" s="221">
        <f>V359*E359</f>
        <v>0</v>
      </c>
    </row>
    <row r="360" spans="1:26" ht="18.75" x14ac:dyDescent="0.3">
      <c r="A360" s="264"/>
      <c r="B360" s="265"/>
      <c r="C360" s="270" t="s">
        <v>15</v>
      </c>
      <c r="D360" s="270">
        <v>1</v>
      </c>
      <c r="E360" s="295">
        <v>260</v>
      </c>
      <c r="F360" s="173"/>
      <c r="G360" s="174"/>
      <c r="H360" s="175"/>
      <c r="I360" s="176"/>
      <c r="J360" s="203"/>
      <c r="K360" s="177"/>
      <c r="L360" s="175"/>
      <c r="M360" s="174"/>
      <c r="N360" s="173"/>
      <c r="O360" s="480"/>
      <c r="P360" s="362"/>
      <c r="Q360" s="178"/>
      <c r="R360" s="179"/>
      <c r="S360" s="180"/>
      <c r="T360" s="175"/>
      <c r="U360" s="219"/>
      <c r="V360" s="220">
        <f t="shared" ref="V360:V361" si="52">SUM(F360:T360)</f>
        <v>0</v>
      </c>
      <c r="W360" s="221">
        <f t="shared" ref="W360:W361" si="53">V360*E360</f>
        <v>0</v>
      </c>
    </row>
    <row r="361" spans="1:26" ht="18.75" x14ac:dyDescent="0.3">
      <c r="A361" s="272"/>
      <c r="B361" s="273"/>
      <c r="C361" s="275" t="s">
        <v>16</v>
      </c>
      <c r="D361" s="275">
        <v>1</v>
      </c>
      <c r="E361" s="405">
        <v>270</v>
      </c>
      <c r="F361" s="173"/>
      <c r="G361" s="174"/>
      <c r="H361" s="175"/>
      <c r="I361" s="176"/>
      <c r="J361" s="203"/>
      <c r="K361" s="177"/>
      <c r="L361" s="175"/>
      <c r="M361" s="174"/>
      <c r="N361" s="173"/>
      <c r="O361" s="480"/>
      <c r="P361" s="362"/>
      <c r="Q361" s="178"/>
      <c r="R361" s="179"/>
      <c r="S361" s="180"/>
      <c r="T361" s="175"/>
      <c r="U361" s="227"/>
      <c r="V361" s="230">
        <f t="shared" si="52"/>
        <v>0</v>
      </c>
      <c r="W361" s="235">
        <f t="shared" si="53"/>
        <v>0</v>
      </c>
    </row>
    <row r="362" spans="1:26" ht="19.5" thickBot="1" x14ac:dyDescent="0.35">
      <c r="A362" s="304"/>
      <c r="B362" s="304"/>
      <c r="C362" s="269"/>
      <c r="D362" s="268"/>
      <c r="E362" s="467"/>
      <c r="F362" s="468"/>
      <c r="G362" s="469"/>
      <c r="H362" s="470"/>
      <c r="I362" s="471"/>
      <c r="J362" s="472"/>
      <c r="K362" s="473"/>
      <c r="L362" s="470"/>
      <c r="M362" s="469"/>
      <c r="N362" s="468"/>
      <c r="O362" s="474"/>
      <c r="P362" s="475"/>
      <c r="Q362" s="476"/>
      <c r="R362" s="477"/>
      <c r="S362" s="478"/>
      <c r="T362" s="470"/>
      <c r="U362" s="222"/>
      <c r="V362" s="223"/>
      <c r="W362" s="224"/>
    </row>
  </sheetData>
  <sheetProtection algorithmName="SHA-512" hashValue="aV/uPaqD2SXM/gAIIvhT08ovTQHlmphbwiaYWy8lrg1woKkycGihx/hLYbym/DIYkaskEX6qAHRVoDeGTwwxEg==" saltValue="wQzzLxIZ3nHosD2mYzhsqA==" spinCount="100000" sheet="1" objects="1" scenarios="1"/>
  <mergeCells count="843">
    <mergeCell ref="V344:V345"/>
    <mergeCell ref="W344:W345"/>
    <mergeCell ref="M344:M345"/>
    <mergeCell ref="N344:N345"/>
    <mergeCell ref="O344:O345"/>
    <mergeCell ref="P344:P345"/>
    <mergeCell ref="Q344:Q345"/>
    <mergeCell ref="R344:R345"/>
    <mergeCell ref="S344:S345"/>
    <mergeCell ref="T344:T345"/>
    <mergeCell ref="U344:U345"/>
    <mergeCell ref="D344:D345"/>
    <mergeCell ref="E344:E345"/>
    <mergeCell ref="F344:F345"/>
    <mergeCell ref="G344:G345"/>
    <mergeCell ref="H344:H345"/>
    <mergeCell ref="I344:I345"/>
    <mergeCell ref="J344:J345"/>
    <mergeCell ref="K344:K345"/>
    <mergeCell ref="L344:L345"/>
    <mergeCell ref="X335:Z335"/>
    <mergeCell ref="D337:D338"/>
    <mergeCell ref="E337:E338"/>
    <mergeCell ref="F337:F338"/>
    <mergeCell ref="G337:G338"/>
    <mergeCell ref="H337:H338"/>
    <mergeCell ref="I337:I338"/>
    <mergeCell ref="J337:J338"/>
    <mergeCell ref="K337:K338"/>
    <mergeCell ref="L337:L338"/>
    <mergeCell ref="M337:M338"/>
    <mergeCell ref="N337:N338"/>
    <mergeCell ref="O337:O338"/>
    <mergeCell ref="P337:P338"/>
    <mergeCell ref="Q337:Q338"/>
    <mergeCell ref="R337:R338"/>
    <mergeCell ref="S337:S338"/>
    <mergeCell ref="T337:T338"/>
    <mergeCell ref="U337:U338"/>
    <mergeCell ref="V337:V338"/>
    <mergeCell ref="W337:W338"/>
    <mergeCell ref="X337:X338"/>
    <mergeCell ref="Y337:Y338"/>
    <mergeCell ref="Z337:Z338"/>
    <mergeCell ref="X321:X322"/>
    <mergeCell ref="Y321:Y322"/>
    <mergeCell ref="Z321:Z322"/>
    <mergeCell ref="D329:D330"/>
    <mergeCell ref="E329:E330"/>
    <mergeCell ref="F329:F330"/>
    <mergeCell ref="G329:G330"/>
    <mergeCell ref="H329:H330"/>
    <mergeCell ref="I329:I330"/>
    <mergeCell ref="J329:J330"/>
    <mergeCell ref="K329:K330"/>
    <mergeCell ref="L329:L330"/>
    <mergeCell ref="M329:M330"/>
    <mergeCell ref="N329:N330"/>
    <mergeCell ref="O329:O330"/>
    <mergeCell ref="P329:P330"/>
    <mergeCell ref="Q329:Q330"/>
    <mergeCell ref="R329:R330"/>
    <mergeCell ref="S329:S330"/>
    <mergeCell ref="T329:T330"/>
    <mergeCell ref="U329:U330"/>
    <mergeCell ref="V329:V330"/>
    <mergeCell ref="W329:W330"/>
    <mergeCell ref="A320:E320"/>
    <mergeCell ref="F320:W320"/>
    <mergeCell ref="D321:D322"/>
    <mergeCell ref="E321:E322"/>
    <mergeCell ref="F321:F322"/>
    <mergeCell ref="G321:G322"/>
    <mergeCell ref="H321:H322"/>
    <mergeCell ref="I321:I322"/>
    <mergeCell ref="J321:J322"/>
    <mergeCell ref="K321:K322"/>
    <mergeCell ref="L321:L322"/>
    <mergeCell ref="M321:M322"/>
    <mergeCell ref="N321:N322"/>
    <mergeCell ref="O321:O322"/>
    <mergeCell ref="P321:P322"/>
    <mergeCell ref="Q321:Q322"/>
    <mergeCell ref="R321:R322"/>
    <mergeCell ref="S321:S322"/>
    <mergeCell ref="T321:T322"/>
    <mergeCell ref="U321:U322"/>
    <mergeCell ref="V321:V322"/>
    <mergeCell ref="W321:W322"/>
    <mergeCell ref="Z314:Z319"/>
    <mergeCell ref="L250:L251"/>
    <mergeCell ref="M250:M251"/>
    <mergeCell ref="N250:N251"/>
    <mergeCell ref="O250:O251"/>
    <mergeCell ref="P250:P251"/>
    <mergeCell ref="Q250:Q251"/>
    <mergeCell ref="R250:R251"/>
    <mergeCell ref="S250:S251"/>
    <mergeCell ref="X312:Z312"/>
    <mergeCell ref="L279:L280"/>
    <mergeCell ref="O286:O287"/>
    <mergeCell ref="P286:P287"/>
    <mergeCell ref="Q286:Q287"/>
    <mergeCell ref="R286:R287"/>
    <mergeCell ref="S286:S287"/>
    <mergeCell ref="T286:T287"/>
    <mergeCell ref="U286:U287"/>
    <mergeCell ref="V286:V287"/>
    <mergeCell ref="W286:W287"/>
    <mergeCell ref="X286:X287"/>
    <mergeCell ref="Y286:Y287"/>
    <mergeCell ref="T272:T273"/>
    <mergeCell ref="M286:M287"/>
    <mergeCell ref="M63:M67"/>
    <mergeCell ref="N63:N67"/>
    <mergeCell ref="O63:O67"/>
    <mergeCell ref="P63:P67"/>
    <mergeCell ref="Q63:Q67"/>
    <mergeCell ref="R63:R67"/>
    <mergeCell ref="T250:T251"/>
    <mergeCell ref="U250:U251"/>
    <mergeCell ref="V250:V251"/>
    <mergeCell ref="V152:V155"/>
    <mergeCell ref="N97:N100"/>
    <mergeCell ref="O97:O100"/>
    <mergeCell ref="P97:P100"/>
    <mergeCell ref="V93:V96"/>
    <mergeCell ref="R101:R104"/>
    <mergeCell ref="S101:S104"/>
    <mergeCell ref="T101:T104"/>
    <mergeCell ref="U101:U104"/>
    <mergeCell ref="V101:V104"/>
    <mergeCell ref="U105:U108"/>
    <mergeCell ref="V105:V108"/>
    <mergeCell ref="Q105:Q108"/>
    <mergeCell ref="R105:R108"/>
    <mergeCell ref="S105:S108"/>
    <mergeCell ref="W152:W155"/>
    <mergeCell ref="W101:W104"/>
    <mergeCell ref="W105:W108"/>
    <mergeCell ref="C57:C62"/>
    <mergeCell ref="D57:D62"/>
    <mergeCell ref="E57:E62"/>
    <mergeCell ref="F57:F62"/>
    <mergeCell ref="G57:G62"/>
    <mergeCell ref="H57:H62"/>
    <mergeCell ref="I57:I62"/>
    <mergeCell ref="J57:J62"/>
    <mergeCell ref="K57:K62"/>
    <mergeCell ref="L57:L62"/>
    <mergeCell ref="M57:M62"/>
    <mergeCell ref="N57:N62"/>
    <mergeCell ref="O57:O62"/>
    <mergeCell ref="P57:P62"/>
    <mergeCell ref="Q57:Q62"/>
    <mergeCell ref="R57:R62"/>
    <mergeCell ref="S57:S62"/>
    <mergeCell ref="J63:J67"/>
    <mergeCell ref="K63:K67"/>
    <mergeCell ref="L63:L67"/>
    <mergeCell ref="A81:C81"/>
    <mergeCell ref="U1:W1"/>
    <mergeCell ref="X1:Y1"/>
    <mergeCell ref="U6:U10"/>
    <mergeCell ref="V6:V10"/>
    <mergeCell ref="W6:W10"/>
    <mergeCell ref="W73:W76"/>
    <mergeCell ref="U77:U80"/>
    <mergeCell ref="V77:V80"/>
    <mergeCell ref="W77:W80"/>
    <mergeCell ref="U57:U62"/>
    <mergeCell ref="V57:V62"/>
    <mergeCell ref="W57:W62"/>
    <mergeCell ref="U63:U67"/>
    <mergeCell ref="V63:V67"/>
    <mergeCell ref="W63:W67"/>
    <mergeCell ref="W37:W38"/>
    <mergeCell ref="X37:X38"/>
    <mergeCell ref="Y37:Y38"/>
    <mergeCell ref="M2:M4"/>
    <mergeCell ref="X2:Y2"/>
    <mergeCell ref="U3:W3"/>
    <mergeCell ref="X3:Y3"/>
    <mergeCell ref="T2:T4"/>
    <mergeCell ref="U2:W2"/>
    <mergeCell ref="Y191:Y195"/>
    <mergeCell ref="T6:T10"/>
    <mergeCell ref="R16:R20"/>
    <mergeCell ref="U88:U91"/>
    <mergeCell ref="V88:V91"/>
    <mergeCell ref="W88:W91"/>
    <mergeCell ref="T57:T62"/>
    <mergeCell ref="S63:S67"/>
    <mergeCell ref="T63:T67"/>
    <mergeCell ref="W16:W20"/>
    <mergeCell ref="U73:U76"/>
    <mergeCell ref="T77:T80"/>
    <mergeCell ref="R77:R80"/>
    <mergeCell ref="S77:S80"/>
    <mergeCell ref="T88:T91"/>
    <mergeCell ref="N93:N96"/>
    <mergeCell ref="O93:O96"/>
    <mergeCell ref="W148:W151"/>
    <mergeCell ref="A5:C5"/>
    <mergeCell ref="N2:N4"/>
    <mergeCell ref="O2:O4"/>
    <mergeCell ref="P2:P4"/>
    <mergeCell ref="Q2:Q4"/>
    <mergeCell ref="R2:R4"/>
    <mergeCell ref="S2:S4"/>
    <mergeCell ref="N6:N10"/>
    <mergeCell ref="C6:C10"/>
    <mergeCell ref="D6:D10"/>
    <mergeCell ref="E6:E10"/>
    <mergeCell ref="F6:F10"/>
    <mergeCell ref="G6:G10"/>
    <mergeCell ref="H6:H10"/>
    <mergeCell ref="Q6:Q10"/>
    <mergeCell ref="R6:R10"/>
    <mergeCell ref="S6:S10"/>
    <mergeCell ref="F2:F4"/>
    <mergeCell ref="G2:G4"/>
    <mergeCell ref="H2:H4"/>
    <mergeCell ref="I2:I4"/>
    <mergeCell ref="J2:J4"/>
    <mergeCell ref="K2:K4"/>
    <mergeCell ref="L2:L4"/>
    <mergeCell ref="I6:I10"/>
    <mergeCell ref="J6:J10"/>
    <mergeCell ref="K6:K10"/>
    <mergeCell ref="L6:L10"/>
    <mergeCell ref="M6:M10"/>
    <mergeCell ref="V11:V15"/>
    <mergeCell ref="W11:W15"/>
    <mergeCell ref="Q11:Q15"/>
    <mergeCell ref="R11:R15"/>
    <mergeCell ref="S11:S15"/>
    <mergeCell ref="T11:T15"/>
    <mergeCell ref="U11:U15"/>
    <mergeCell ref="I11:I15"/>
    <mergeCell ref="O6:O10"/>
    <mergeCell ref="P6:P10"/>
    <mergeCell ref="P11:P15"/>
    <mergeCell ref="J11:J15"/>
    <mergeCell ref="K11:K15"/>
    <mergeCell ref="L11:L15"/>
    <mergeCell ref="M11:M15"/>
    <mergeCell ref="N11:N15"/>
    <mergeCell ref="O11:O15"/>
    <mergeCell ref="C11:C15"/>
    <mergeCell ref="D11:D15"/>
    <mergeCell ref="E11:E15"/>
    <mergeCell ref="F11:F15"/>
    <mergeCell ref="G11:G15"/>
    <mergeCell ref="H11:H15"/>
    <mergeCell ref="C16:C20"/>
    <mergeCell ref="D16:D20"/>
    <mergeCell ref="E16:E20"/>
    <mergeCell ref="F16:F20"/>
    <mergeCell ref="G16:G20"/>
    <mergeCell ref="H16:H20"/>
    <mergeCell ref="I16:I20"/>
    <mergeCell ref="J16:J20"/>
    <mergeCell ref="K16:K20"/>
    <mergeCell ref="V73:V76"/>
    <mergeCell ref="K73:K76"/>
    <mergeCell ref="L73:L76"/>
    <mergeCell ref="M73:M76"/>
    <mergeCell ref="S16:S20"/>
    <mergeCell ref="T16:T20"/>
    <mergeCell ref="U16:U20"/>
    <mergeCell ref="V16:V20"/>
    <mergeCell ref="L16:L20"/>
    <mergeCell ref="M16:M20"/>
    <mergeCell ref="N16:N20"/>
    <mergeCell ref="O16:O20"/>
    <mergeCell ref="P16:P20"/>
    <mergeCell ref="Q16:Q20"/>
    <mergeCell ref="Q73:Q76"/>
    <mergeCell ref="N73:N76"/>
    <mergeCell ref="O73:O76"/>
    <mergeCell ref="P73:P76"/>
    <mergeCell ref="R73:R76"/>
    <mergeCell ref="S73:S76"/>
    <mergeCell ref="T73:T76"/>
    <mergeCell ref="A50:B50"/>
    <mergeCell ref="C73:C76"/>
    <mergeCell ref="D73:D76"/>
    <mergeCell ref="E73:E76"/>
    <mergeCell ref="F73:F76"/>
    <mergeCell ref="G73:G76"/>
    <mergeCell ref="H73:H76"/>
    <mergeCell ref="I73:I76"/>
    <mergeCell ref="J73:J76"/>
    <mergeCell ref="C63:C67"/>
    <mergeCell ref="D63:D67"/>
    <mergeCell ref="E63:E67"/>
    <mergeCell ref="F63:F67"/>
    <mergeCell ref="G63:G67"/>
    <mergeCell ref="H63:H67"/>
    <mergeCell ref="I63:I67"/>
    <mergeCell ref="L77:L80"/>
    <mergeCell ref="M77:M80"/>
    <mergeCell ref="N77:N80"/>
    <mergeCell ref="O77:O80"/>
    <mergeCell ref="P77:P80"/>
    <mergeCell ref="Q77:Q80"/>
    <mergeCell ref="C77:C80"/>
    <mergeCell ref="D77:D80"/>
    <mergeCell ref="E77:E80"/>
    <mergeCell ref="F77:F80"/>
    <mergeCell ref="G77:G80"/>
    <mergeCell ref="H77:H80"/>
    <mergeCell ref="I77:I80"/>
    <mergeCell ref="J77:J80"/>
    <mergeCell ref="K77:K80"/>
    <mergeCell ref="C88:C91"/>
    <mergeCell ref="D88:D91"/>
    <mergeCell ref="E88:E91"/>
    <mergeCell ref="F88:F91"/>
    <mergeCell ref="G88:G91"/>
    <mergeCell ref="H88:H91"/>
    <mergeCell ref="Q88:Q91"/>
    <mergeCell ref="R88:R91"/>
    <mergeCell ref="S88:S91"/>
    <mergeCell ref="I88:I91"/>
    <mergeCell ref="J88:J91"/>
    <mergeCell ref="K88:K91"/>
    <mergeCell ref="L88:L91"/>
    <mergeCell ref="M88:M91"/>
    <mergeCell ref="N88:N91"/>
    <mergeCell ref="O88:O91"/>
    <mergeCell ref="P88:P91"/>
    <mergeCell ref="A92:C92"/>
    <mergeCell ref="C93:C96"/>
    <mergeCell ref="D93:D96"/>
    <mergeCell ref="E93:E96"/>
    <mergeCell ref="F93:F96"/>
    <mergeCell ref="G93:G96"/>
    <mergeCell ref="H93:H96"/>
    <mergeCell ref="I93:I96"/>
    <mergeCell ref="M97:M100"/>
    <mergeCell ref="W93:W96"/>
    <mergeCell ref="C97:C100"/>
    <mergeCell ref="D97:D100"/>
    <mergeCell ref="E97:E100"/>
    <mergeCell ref="F97:F100"/>
    <mergeCell ref="G97:G100"/>
    <mergeCell ref="H97:H100"/>
    <mergeCell ref="I97:I100"/>
    <mergeCell ref="J97:J100"/>
    <mergeCell ref="P93:P96"/>
    <mergeCell ref="Q93:Q96"/>
    <mergeCell ref="R93:R96"/>
    <mergeCell ref="S93:S96"/>
    <mergeCell ref="T93:T96"/>
    <mergeCell ref="U93:U96"/>
    <mergeCell ref="J93:J96"/>
    <mergeCell ref="K93:K96"/>
    <mergeCell ref="L93:L96"/>
    <mergeCell ref="M93:M96"/>
    <mergeCell ref="L101:L104"/>
    <mergeCell ref="M101:M104"/>
    <mergeCell ref="N101:N104"/>
    <mergeCell ref="O101:O104"/>
    <mergeCell ref="P101:P104"/>
    <mergeCell ref="Q101:Q104"/>
    <mergeCell ref="W97:W100"/>
    <mergeCell ref="C101:C104"/>
    <mergeCell ref="D101:D104"/>
    <mergeCell ref="E101:E104"/>
    <mergeCell ref="F101:F104"/>
    <mergeCell ref="G101:G104"/>
    <mergeCell ref="H101:H104"/>
    <mergeCell ref="I101:I104"/>
    <mergeCell ref="J101:J104"/>
    <mergeCell ref="K101:K104"/>
    <mergeCell ref="Q97:Q100"/>
    <mergeCell ref="R97:R100"/>
    <mergeCell ref="S97:S100"/>
    <mergeCell ref="T97:T100"/>
    <mergeCell ref="U97:U100"/>
    <mergeCell ref="V97:V100"/>
    <mergeCell ref="K97:K100"/>
    <mergeCell ref="L97:L100"/>
    <mergeCell ref="T105:T108"/>
    <mergeCell ref="V148:V151"/>
    <mergeCell ref="A109:C109"/>
    <mergeCell ref="A128:C128"/>
    <mergeCell ref="C144:C147"/>
    <mergeCell ref="D144:D147"/>
    <mergeCell ref="E144:E147"/>
    <mergeCell ref="F144:F147"/>
    <mergeCell ref="G144:G147"/>
    <mergeCell ref="O105:O108"/>
    <mergeCell ref="P105:P108"/>
    <mergeCell ref="I105:I108"/>
    <mergeCell ref="J105:J108"/>
    <mergeCell ref="K105:K108"/>
    <mergeCell ref="L105:L108"/>
    <mergeCell ref="M105:M108"/>
    <mergeCell ref="N105:N108"/>
    <mergeCell ref="C105:C108"/>
    <mergeCell ref="D105:D108"/>
    <mergeCell ref="E105:E108"/>
    <mergeCell ref="F105:F108"/>
    <mergeCell ref="G105:G108"/>
    <mergeCell ref="H105:H108"/>
    <mergeCell ref="H148:H151"/>
    <mergeCell ref="N144:N147"/>
    <mergeCell ref="O144:O147"/>
    <mergeCell ref="P144:P147"/>
    <mergeCell ref="Q144:Q147"/>
    <mergeCell ref="R144:R147"/>
    <mergeCell ref="S144:S147"/>
    <mergeCell ref="H144:H147"/>
    <mergeCell ref="I144:I147"/>
    <mergeCell ref="J144:J147"/>
    <mergeCell ref="K144:K147"/>
    <mergeCell ref="L144:L147"/>
    <mergeCell ref="M144:M147"/>
    <mergeCell ref="C152:C155"/>
    <mergeCell ref="D152:D155"/>
    <mergeCell ref="E152:E155"/>
    <mergeCell ref="F152:F155"/>
    <mergeCell ref="G152:G155"/>
    <mergeCell ref="H152:H155"/>
    <mergeCell ref="I152:I155"/>
    <mergeCell ref="R148:R151"/>
    <mergeCell ref="S148:S151"/>
    <mergeCell ref="S152:S155"/>
    <mergeCell ref="I148:I151"/>
    <mergeCell ref="J148:J151"/>
    <mergeCell ref="K148:K151"/>
    <mergeCell ref="L148:L151"/>
    <mergeCell ref="M148:M151"/>
    <mergeCell ref="N148:N151"/>
    <mergeCell ref="Q148:Q151"/>
    <mergeCell ref="O148:O151"/>
    <mergeCell ref="P148:P151"/>
    <mergeCell ref="C148:C151"/>
    <mergeCell ref="D148:D151"/>
    <mergeCell ref="E148:E151"/>
    <mergeCell ref="F148:F151"/>
    <mergeCell ref="G148:G151"/>
    <mergeCell ref="J152:J155"/>
    <mergeCell ref="K152:K155"/>
    <mergeCell ref="L152:L155"/>
    <mergeCell ref="M152:M155"/>
    <mergeCell ref="N152:N155"/>
    <mergeCell ref="O152:O155"/>
    <mergeCell ref="R152:R155"/>
    <mergeCell ref="Q152:Q155"/>
    <mergeCell ref="P152:P155"/>
    <mergeCell ref="H186:H190"/>
    <mergeCell ref="I186:I190"/>
    <mergeCell ref="J186:J190"/>
    <mergeCell ref="K186:K190"/>
    <mergeCell ref="L186:L190"/>
    <mergeCell ref="M186:M190"/>
    <mergeCell ref="A156:C156"/>
    <mergeCell ref="C186:C190"/>
    <mergeCell ref="D186:D190"/>
    <mergeCell ref="E186:E190"/>
    <mergeCell ref="F186:F190"/>
    <mergeCell ref="G186:G190"/>
    <mergeCell ref="D191:D195"/>
    <mergeCell ref="E191:E195"/>
    <mergeCell ref="F191:F195"/>
    <mergeCell ref="G191:G195"/>
    <mergeCell ref="H191:H195"/>
    <mergeCell ref="I191:I195"/>
    <mergeCell ref="J191:J195"/>
    <mergeCell ref="A271:E271"/>
    <mergeCell ref="F271:W271"/>
    <mergeCell ref="T191:T195"/>
    <mergeCell ref="U191:U195"/>
    <mergeCell ref="V191:V195"/>
    <mergeCell ref="W191:W195"/>
    <mergeCell ref="E202:E203"/>
    <mergeCell ref="F202:F203"/>
    <mergeCell ref="G202:G203"/>
    <mergeCell ref="H202:H203"/>
    <mergeCell ref="I202:I203"/>
    <mergeCell ref="J202:J203"/>
    <mergeCell ref="K202:K203"/>
    <mergeCell ref="L202:L203"/>
    <mergeCell ref="M202:M203"/>
    <mergeCell ref="N202:N203"/>
    <mergeCell ref="W250:W251"/>
    <mergeCell ref="K191:K195"/>
    <mergeCell ref="L191:L195"/>
    <mergeCell ref="M191:M195"/>
    <mergeCell ref="N191:N195"/>
    <mergeCell ref="O191:O195"/>
    <mergeCell ref="P191:P195"/>
    <mergeCell ref="Q191:Q195"/>
    <mergeCell ref="R191:R195"/>
    <mergeCell ref="S191:S195"/>
    <mergeCell ref="D250:D251"/>
    <mergeCell ref="E250:E251"/>
    <mergeCell ref="F250:F251"/>
    <mergeCell ref="G250:G251"/>
    <mergeCell ref="H250:H251"/>
    <mergeCell ref="I250:I251"/>
    <mergeCell ref="J250:J251"/>
    <mergeCell ref="V279:V280"/>
    <mergeCell ref="W279:W280"/>
    <mergeCell ref="U272:U273"/>
    <mergeCell ref="V272:V273"/>
    <mergeCell ref="W272:W273"/>
    <mergeCell ref="S279:S280"/>
    <mergeCell ref="T279:T280"/>
    <mergeCell ref="U279:U280"/>
    <mergeCell ref="D279:D280"/>
    <mergeCell ref="E279:E280"/>
    <mergeCell ref="F279:F280"/>
    <mergeCell ref="G279:G280"/>
    <mergeCell ref="H279:H280"/>
    <mergeCell ref="I279:I280"/>
    <mergeCell ref="J279:J280"/>
    <mergeCell ref="K279:K280"/>
    <mergeCell ref="K250:K251"/>
    <mergeCell ref="D286:D287"/>
    <mergeCell ref="M272:M273"/>
    <mergeCell ref="N272:N273"/>
    <mergeCell ref="O272:O273"/>
    <mergeCell ref="P272:P273"/>
    <mergeCell ref="Q272:Q273"/>
    <mergeCell ref="R272:R273"/>
    <mergeCell ref="S272:S273"/>
    <mergeCell ref="M279:M280"/>
    <mergeCell ref="N279:N280"/>
    <mergeCell ref="O279:O280"/>
    <mergeCell ref="P279:P280"/>
    <mergeCell ref="Q279:Q280"/>
    <mergeCell ref="R279:R280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G294:G295"/>
    <mergeCell ref="H294:H295"/>
    <mergeCell ref="I294:I295"/>
    <mergeCell ref="J294:J295"/>
    <mergeCell ref="K294:K295"/>
    <mergeCell ref="L294:L295"/>
    <mergeCell ref="E286:E287"/>
    <mergeCell ref="F286:F287"/>
    <mergeCell ref="G286:G287"/>
    <mergeCell ref="H286:H287"/>
    <mergeCell ref="I286:I287"/>
    <mergeCell ref="J286:J287"/>
    <mergeCell ref="K286:K287"/>
    <mergeCell ref="L286:L287"/>
    <mergeCell ref="V294:V295"/>
    <mergeCell ref="W294:W295"/>
    <mergeCell ref="N286:N287"/>
    <mergeCell ref="D302:D303"/>
    <mergeCell ref="E302:E303"/>
    <mergeCell ref="F302:F303"/>
    <mergeCell ref="G302:G303"/>
    <mergeCell ref="H302:H303"/>
    <mergeCell ref="I302:I303"/>
    <mergeCell ref="J302:J303"/>
    <mergeCell ref="K302:K303"/>
    <mergeCell ref="L302:L303"/>
    <mergeCell ref="M294:M295"/>
    <mergeCell ref="N294:N295"/>
    <mergeCell ref="O294:O295"/>
    <mergeCell ref="P294:P295"/>
    <mergeCell ref="Q294:Q295"/>
    <mergeCell ref="R294:R295"/>
    <mergeCell ref="S294:S295"/>
    <mergeCell ref="T294:T295"/>
    <mergeCell ref="U294:U295"/>
    <mergeCell ref="D294:D295"/>
    <mergeCell ref="E294:E295"/>
    <mergeCell ref="F294:F295"/>
    <mergeCell ref="S308:S309"/>
    <mergeCell ref="T308:T309"/>
    <mergeCell ref="U308:U309"/>
    <mergeCell ref="M302:M303"/>
    <mergeCell ref="N302:N303"/>
    <mergeCell ref="O302:O303"/>
    <mergeCell ref="P302:P303"/>
    <mergeCell ref="Q302:Q303"/>
    <mergeCell ref="R302:R303"/>
    <mergeCell ref="S302:S303"/>
    <mergeCell ref="T302:T303"/>
    <mergeCell ref="U302:U303"/>
    <mergeCell ref="U314:U319"/>
    <mergeCell ref="V314:V319"/>
    <mergeCell ref="W314:W319"/>
    <mergeCell ref="W308:W309"/>
    <mergeCell ref="V302:V303"/>
    <mergeCell ref="W302:W303"/>
    <mergeCell ref="X302:X303"/>
    <mergeCell ref="Y302:Y303"/>
    <mergeCell ref="V308:V309"/>
    <mergeCell ref="X314:X319"/>
    <mergeCell ref="Y314:Y319"/>
    <mergeCell ref="M314:M319"/>
    <mergeCell ref="N314:N319"/>
    <mergeCell ref="O314:O319"/>
    <mergeCell ref="P314:P319"/>
    <mergeCell ref="Q314:Q319"/>
    <mergeCell ref="R314:R319"/>
    <mergeCell ref="S314:S319"/>
    <mergeCell ref="D202:D203"/>
    <mergeCell ref="T314:T319"/>
    <mergeCell ref="D308:D309"/>
    <mergeCell ref="E308:E309"/>
    <mergeCell ref="F308:F309"/>
    <mergeCell ref="G308:G309"/>
    <mergeCell ref="H308:H309"/>
    <mergeCell ref="I308:I309"/>
    <mergeCell ref="J308:J309"/>
    <mergeCell ref="K308:K309"/>
    <mergeCell ref="L308:L309"/>
    <mergeCell ref="M308:M309"/>
    <mergeCell ref="N308:N309"/>
    <mergeCell ref="O308:O309"/>
    <mergeCell ref="P308:P309"/>
    <mergeCell ref="Q308:Q309"/>
    <mergeCell ref="R308:R309"/>
    <mergeCell ref="D314:D319"/>
    <mergeCell ref="E314:E319"/>
    <mergeCell ref="F314:F319"/>
    <mergeCell ref="G314:G319"/>
    <mergeCell ref="H314:H319"/>
    <mergeCell ref="I314:I319"/>
    <mergeCell ref="J314:J319"/>
    <mergeCell ref="K314:K319"/>
    <mergeCell ref="L314:L319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214:N215"/>
    <mergeCell ref="O214:O215"/>
    <mergeCell ref="P214:P215"/>
    <mergeCell ref="Q214:Q215"/>
    <mergeCell ref="R214:R215"/>
    <mergeCell ref="S214:S215"/>
    <mergeCell ref="T214:T215"/>
    <mergeCell ref="N37:N38"/>
    <mergeCell ref="O37:O38"/>
    <mergeCell ref="P37:P38"/>
    <mergeCell ref="Q37:Q38"/>
    <mergeCell ref="R37:R38"/>
    <mergeCell ref="T37:T38"/>
    <mergeCell ref="S37:S38"/>
    <mergeCell ref="T186:T190"/>
    <mergeCell ref="N186:N190"/>
    <mergeCell ref="O186:O190"/>
    <mergeCell ref="P186:P190"/>
    <mergeCell ref="Q186:Q190"/>
    <mergeCell ref="R186:R190"/>
    <mergeCell ref="S186:S190"/>
    <mergeCell ref="T152:T155"/>
    <mergeCell ref="T148:T151"/>
    <mergeCell ref="T144:T147"/>
    <mergeCell ref="E214:E215"/>
    <mergeCell ref="F214:F215"/>
    <mergeCell ref="G214:G215"/>
    <mergeCell ref="H214:H215"/>
    <mergeCell ref="I214:I215"/>
    <mergeCell ref="J214:J215"/>
    <mergeCell ref="K214:K215"/>
    <mergeCell ref="L214:L215"/>
    <mergeCell ref="M214:M215"/>
    <mergeCell ref="R225:R226"/>
    <mergeCell ref="S225:S226"/>
    <mergeCell ref="T225:T226"/>
    <mergeCell ref="U225:U226"/>
    <mergeCell ref="V225:V226"/>
    <mergeCell ref="W225:W226"/>
    <mergeCell ref="P202:P203"/>
    <mergeCell ref="O202:O203"/>
    <mergeCell ref="Q202:Q203"/>
    <mergeCell ref="R202:R203"/>
    <mergeCell ref="S202:S203"/>
    <mergeCell ref="T202:T203"/>
    <mergeCell ref="I225:I226"/>
    <mergeCell ref="J225:J226"/>
    <mergeCell ref="K225:K226"/>
    <mergeCell ref="L225:L226"/>
    <mergeCell ref="M225:M226"/>
    <mergeCell ref="N225:N226"/>
    <mergeCell ref="O225:O226"/>
    <mergeCell ref="P225:P226"/>
    <mergeCell ref="Q225:Q226"/>
    <mergeCell ref="D263:D264"/>
    <mergeCell ref="E263:E264"/>
    <mergeCell ref="F263:F264"/>
    <mergeCell ref="G263:G264"/>
    <mergeCell ref="H263:H264"/>
    <mergeCell ref="I263:I264"/>
    <mergeCell ref="J263:J264"/>
    <mergeCell ref="K263:K264"/>
    <mergeCell ref="X225:X226"/>
    <mergeCell ref="E238:E239"/>
    <mergeCell ref="F238:F239"/>
    <mergeCell ref="G238:G239"/>
    <mergeCell ref="H238:H239"/>
    <mergeCell ref="I238:I239"/>
    <mergeCell ref="J238:J239"/>
    <mergeCell ref="K238:K239"/>
    <mergeCell ref="L238:L239"/>
    <mergeCell ref="M238:M239"/>
    <mergeCell ref="N238:N239"/>
    <mergeCell ref="O238:O239"/>
    <mergeCell ref="P238:P239"/>
    <mergeCell ref="Q238:Q239"/>
    <mergeCell ref="R238:R239"/>
    <mergeCell ref="S238:S239"/>
    <mergeCell ref="L263:L264"/>
    <mergeCell ref="M263:M264"/>
    <mergeCell ref="N263:N264"/>
    <mergeCell ref="O263:O264"/>
    <mergeCell ref="P263:P264"/>
    <mergeCell ref="Q263:Q264"/>
    <mergeCell ref="R263:R264"/>
    <mergeCell ref="S263:S264"/>
    <mergeCell ref="T263:T264"/>
    <mergeCell ref="D37:D38"/>
    <mergeCell ref="D214:D215"/>
    <mergeCell ref="D225:D226"/>
    <mergeCell ref="X214:X215"/>
    <mergeCell ref="Y214:Y215"/>
    <mergeCell ref="X223:Z223"/>
    <mergeCell ref="Z225:Z226"/>
    <mergeCell ref="X236:Z236"/>
    <mergeCell ref="Z238:Z239"/>
    <mergeCell ref="D238:D239"/>
    <mergeCell ref="Y225:Y226"/>
    <mergeCell ref="T238:T239"/>
    <mergeCell ref="U238:U239"/>
    <mergeCell ref="V238:V239"/>
    <mergeCell ref="W238:W239"/>
    <mergeCell ref="X238:X239"/>
    <mergeCell ref="Y238:Y239"/>
    <mergeCell ref="U214:U215"/>
    <mergeCell ref="V214:V215"/>
    <mergeCell ref="W214:W215"/>
    <mergeCell ref="E225:E226"/>
    <mergeCell ref="F225:F226"/>
    <mergeCell ref="G225:G226"/>
    <mergeCell ref="H225:H226"/>
    <mergeCell ref="X189:Z189"/>
    <mergeCell ref="Z191:Z195"/>
    <mergeCell ref="X35:Z35"/>
    <mergeCell ref="Z37:Z38"/>
    <mergeCell ref="U263:U264"/>
    <mergeCell ref="V263:V264"/>
    <mergeCell ref="W263:W264"/>
    <mergeCell ref="X263:X264"/>
    <mergeCell ref="Y263:Y264"/>
    <mergeCell ref="X248:Z248"/>
    <mergeCell ref="Z250:Z251"/>
    <mergeCell ref="X261:Z261"/>
    <mergeCell ref="Z263:Z264"/>
    <mergeCell ref="U37:U38"/>
    <mergeCell ref="V37:V38"/>
    <mergeCell ref="X191:X195"/>
    <mergeCell ref="U186:U190"/>
    <mergeCell ref="V186:V190"/>
    <mergeCell ref="W186:W190"/>
    <mergeCell ref="U152:U155"/>
    <mergeCell ref="U144:U147"/>
    <mergeCell ref="V144:V147"/>
    <mergeCell ref="W144:W147"/>
    <mergeCell ref="U148:U151"/>
    <mergeCell ref="Z272:Z273"/>
    <mergeCell ref="X284:Z284"/>
    <mergeCell ref="Z286:Z287"/>
    <mergeCell ref="X300:Z300"/>
    <mergeCell ref="Z302:Z303"/>
    <mergeCell ref="Z214:Z215"/>
    <mergeCell ref="X212:Z212"/>
    <mergeCell ref="X200:Z200"/>
    <mergeCell ref="X202:X203"/>
    <mergeCell ref="Y202:Y203"/>
    <mergeCell ref="Z202:Z203"/>
    <mergeCell ref="X272:X273"/>
    <mergeCell ref="Y272:Y273"/>
    <mergeCell ref="X250:X251"/>
    <mergeCell ref="Y250:Y251"/>
    <mergeCell ref="D351:D352"/>
    <mergeCell ref="E351:E352"/>
    <mergeCell ref="F351:F352"/>
    <mergeCell ref="G351:G352"/>
    <mergeCell ref="H351:H352"/>
    <mergeCell ref="I351:I352"/>
    <mergeCell ref="J351:J352"/>
    <mergeCell ref="K351:K352"/>
    <mergeCell ref="L351:L352"/>
    <mergeCell ref="T357:T358"/>
    <mergeCell ref="U357:U358"/>
    <mergeCell ref="M351:M352"/>
    <mergeCell ref="N351:N352"/>
    <mergeCell ref="O351:O352"/>
    <mergeCell ref="P351:P352"/>
    <mergeCell ref="Q351:Q352"/>
    <mergeCell ref="R351:R352"/>
    <mergeCell ref="S351:S352"/>
    <mergeCell ref="T351:T352"/>
    <mergeCell ref="U351:U352"/>
    <mergeCell ref="V357:V358"/>
    <mergeCell ref="W357:W358"/>
    <mergeCell ref="V351:V352"/>
    <mergeCell ref="W351:W352"/>
    <mergeCell ref="X349:Z349"/>
    <mergeCell ref="X351:X352"/>
    <mergeCell ref="Y351:Y352"/>
    <mergeCell ref="Z351:Z352"/>
    <mergeCell ref="D357:D358"/>
    <mergeCell ref="E357:E358"/>
    <mergeCell ref="F357:F358"/>
    <mergeCell ref="G357:G358"/>
    <mergeCell ref="H357:H358"/>
    <mergeCell ref="I357:I358"/>
    <mergeCell ref="J357:J358"/>
    <mergeCell ref="K357:K358"/>
    <mergeCell ref="L357:L358"/>
    <mergeCell ref="M357:M358"/>
    <mergeCell ref="N357:N358"/>
    <mergeCell ref="O357:O358"/>
    <mergeCell ref="P357:P358"/>
    <mergeCell ref="Q357:Q358"/>
    <mergeCell ref="R357:R358"/>
    <mergeCell ref="S357:S358"/>
  </mergeCells>
  <hyperlinks>
    <hyperlink ref="C272" r:id="rId1" location="/1-volume-whole_set/10-colour-black_ral9005" xr:uid="{00000000-0004-0000-0000-000000000000}"/>
    <hyperlink ref="C286" r:id="rId2" location="/1-volume-whole_set/10-colour-black_ral9005" xr:uid="{00000000-0004-0000-0000-000001000000}"/>
    <hyperlink ref="C302" r:id="rId3" location="/1-volume-whole_set/4-colour-yellow_ral1021" xr:uid="{00000000-0004-0000-0000-000002000000}"/>
    <hyperlink ref="C6:C10" r:id="rId4" location="/1-volume-whole_set/2-colour-blue_ral5015" display="SHELLS / V.001" xr:uid="{421601F6-7B1A-4E49-92C0-0D41293FEEDC}"/>
    <hyperlink ref="C11:C15" r:id="rId5" location="/1-volume-whole_set/2-colour-blue_ral5015" display="VACUUMS / V.002" xr:uid="{3A18EBD5-77F0-4D2F-950B-19812995F618}"/>
    <hyperlink ref="C16:C20" r:id="rId6" location="/1-volume-whole_set/2-colour-blue_ral5015" display="HYBRIDS / V.004" xr:uid="{DF633518-3EA8-4EAC-A403-C32D51267D5C}"/>
    <hyperlink ref="C21" r:id="rId7" location="/1-volume-whole_set/2-colour-blue_ral5015" xr:uid="{FAA4C401-3DAE-4666-A6E1-45F43B08CA1A}"/>
    <hyperlink ref="C26" r:id="rId8" location="/1-volume-whole_set/2-colour-blue_ral5015" xr:uid="{7F21A890-1D4D-4692-B60A-E78674C20F85}"/>
    <hyperlink ref="C32" r:id="rId9" location="/1-volume-whole_set/2-colour-blue_ral5015" xr:uid="{AE1BA77E-45CE-429C-9F93-FE7E657B482C}"/>
    <hyperlink ref="C250" r:id="rId10" location="/1-volume-whole_set/10-colour-black_ral9005" xr:uid="{55AA8F2B-D6D4-4FFE-9B48-D3D6C107883E}"/>
    <hyperlink ref="C37" r:id="rId11" location="/1-volume-whole_set/2-colour-blue_ral5015" xr:uid="{9176AF5C-F8D7-428E-A8E0-03A940F151B5}"/>
    <hyperlink ref="C44" r:id="rId12" location="/1-volume-whole_set/2-colour-blue_ral5015" xr:uid="{0D1F5418-CB51-402E-8464-5F5C87D2CC98}"/>
    <hyperlink ref="C51" r:id="rId13" location="/1-volume-whole_set/2-colour-blue_ral5015" xr:uid="{00190E7A-3DC1-4ABC-9CF9-C478B4CE9BD8}"/>
    <hyperlink ref="C57:C62" r:id="rId14" location="/1-volume-whole_set/2-colour-blue_ral5015" display="SPHERES / V.016" xr:uid="{1D0C8DF0-1E21-4C70-97D3-BA17FCABBB55}"/>
    <hyperlink ref="C63:C67" r:id="rId15" location="/1-volume-whole_set/2-colour-blue_ral5015" display="BALLS / V.017" xr:uid="{5F2F6986-8DD2-417A-ADE9-B62AD513D67E}"/>
    <hyperlink ref="C68" r:id="rId16" location="/1-volume-whole_set/2-colour-blue_ral5015" xr:uid="{E3415812-9605-4B97-A2BA-DF0028CD011D}"/>
    <hyperlink ref="C73:C76" r:id="rId17" location="/2-colour-blue_ral5015" display="3-GLOBE / V.019" xr:uid="{E35C88CB-B161-446D-871E-CD98E49C31B0}"/>
    <hyperlink ref="C77:C80" r:id="rId18" location="/2-colour-blue_ral5015" display="HEMISPHERE / V.020" xr:uid="{DFD27F66-187B-4A69-B04B-61CEA98BCE22}"/>
    <hyperlink ref="C82" r:id="rId19" location="/1-volume-whole_set/2-colour-blue_ral5015" xr:uid="{72FC8F44-3A28-47DE-A8FF-577233173A8C}"/>
    <hyperlink ref="C88:C91" r:id="rId20" location="/1-volume-whole_set/2-colour-blue_ral5015" display="GEMS / V.023" xr:uid="{07F3273F-4359-4451-8E32-DF5DBF33A8C1}"/>
    <hyperlink ref="C93:C96" r:id="rId21" location="/1-volume-whole_set/2-colour-blue_ral5015" display="PRISMS / V.025" xr:uid="{76A6408D-D0E7-4844-9A02-30B62FE0A314}"/>
    <hyperlink ref="C97:C100" r:id="rId22" location="/1-volume-whole_set/2-colour-blue_ral5015" display="DELTOIDS / V.026" xr:uid="{B0F34EEA-A4D5-4E8D-AD67-5B1B0F0770AA}"/>
    <hyperlink ref="C101:C104" r:id="rId23" location="/1-volume-whole_set/2-colour-blue_ral5015" display="EPSILONS / V.027" xr:uid="{600AE7F2-4694-4E52-AA53-FBF3BA0A17DB}"/>
    <hyperlink ref="C105:C108" r:id="rId24" location="/1-volume-whole_set/2-colour-blue_ral5015" display="TRAPEZIUS / V.028" xr:uid="{2C06CB1C-DF97-4EEF-A90F-5DA2D77EDFED}"/>
    <hyperlink ref="C110" r:id="rId25" location="/1-volume-whole_set/2-colour-blue_ral5015" xr:uid="{C34A0312-CCC6-4C39-8E6E-BEB02A8D3D37}"/>
    <hyperlink ref="C116" r:id="rId26" location="/1-volume-whole_set/2-colour-blue_ral5015" xr:uid="{76D505C8-B17F-4844-A79F-9F4E3F3B733C}"/>
    <hyperlink ref="C121" r:id="rId27" location="/1-volume-whole_set/2-colour-blue_ral5015" xr:uid="{3E3530A5-9949-4289-98FC-653A860D8BE7}"/>
    <hyperlink ref="C129" r:id="rId28" location="/1-volume-whole_set/2-colour-blue_ral5015" xr:uid="{11E968B5-45F5-498D-AC97-C24BDA926938}"/>
    <hyperlink ref="C134" r:id="rId29" location="/1-volume-whole_set/2-colour-blue_ral5015" xr:uid="{AD4EC505-63F7-4A38-9965-44A75A9F11B9}"/>
    <hyperlink ref="C139" r:id="rId30" location="/1-volume-whole_set/2-colour-blue_ral5015" xr:uid="{4B2D88C9-44A3-48DC-BC12-2165F4238626}"/>
    <hyperlink ref="C144:C147" r:id="rId31" location="/2-colour-blue_ral5015" display="SPEAR / V.037" xr:uid="{CF295E1E-28A0-4B71-96B8-ED85E3F30250}"/>
    <hyperlink ref="C148:C151" r:id="rId32" location="/2-colour-blue_ral5015" display="COFFIN / V.038" xr:uid="{8393379B-2B1C-4432-9F54-C6F67E60AD1A}"/>
    <hyperlink ref="C152:C155" r:id="rId33" location="/2-colour-blue_ral5015" display="ARROWHEAD / V.039" xr:uid="{3DE1EB2A-78FF-417C-800B-4A9C01FB9258}"/>
    <hyperlink ref="C157" r:id="rId34" location="/1-volume-whole_set/10-colour-black_ral9005" xr:uid="{4DFD2BC5-BDC2-479F-A549-EB7C00669EB4}"/>
    <hyperlink ref="C163" r:id="rId35" location="/1-volume-whole_set/13-colour-fluorescent_pink" xr:uid="{F925266B-1BAB-4247-BF31-40EBD9BF9372}"/>
    <hyperlink ref="C168" r:id="rId36" location="/1-volume-whole_set/2-colour-blue_ral5015" xr:uid="{F2595709-0B6C-4B53-899E-BFA900309F09}"/>
    <hyperlink ref="C174" r:id="rId37" location="/1-volume-whole_set/3-colour-red_ral3020" display="CONES 01 - M/ V.045  " xr:uid="{00A30696-24C7-492F-8795-437BD8EC699B}"/>
    <hyperlink ref="C180" r:id="rId38" location="/1-volume-whole_set/3-colour-red_ral3020" xr:uid="{31100CA0-DFE7-4633-BFAC-10923FEA93C8}"/>
    <hyperlink ref="C186:C190" r:id="rId39" location="/2-colour-blue_ral5015" display="BLADES 01 / V.048  " xr:uid="{DAEA7803-E938-40C2-B831-25B3FB4812AF}"/>
    <hyperlink ref="C193" r:id="rId40" location="/2-colour-blue_ral5015" xr:uid="{4E1EA416-DCDB-4523-A632-689FA57E27C4}"/>
    <hyperlink ref="C196" r:id="rId41" location="/1-volume-whole_set/2-colour-blue_ral5015" xr:uid="{EFFFAC5B-4D3A-4B7E-9A25-9AD165246111}"/>
    <hyperlink ref="C202" r:id="rId42" location="/1-volume-whole_set/2-colour-blue_ral5015" xr:uid="{100D43E3-EEE9-4986-997E-2A9C55A88A8A}"/>
    <hyperlink ref="C209" r:id="rId43" location="/1-volume-whole_set/2-colour-blue_ral5015" xr:uid="{4AD44EA4-B304-4593-BF54-26C6887EE80D}"/>
    <hyperlink ref="C214" r:id="rId44" location="/1-volume-whole_set/2-colour-blue_ral5015" xr:uid="{7EC5F1EA-5BC2-4808-A8D4-B0EFF156C4FB}"/>
    <hyperlink ref="C219" r:id="rId45" location="/1-volume-whole_set/6-colour-green_ral6037" xr:uid="{4A116A89-5E52-4361-A20A-154F7C3D3BD2}"/>
    <hyperlink ref="C225" r:id="rId46" location="/1-volume-whole_set/2-colour-blue_ral5015" xr:uid="{6A3FACF6-BAAD-4915-9680-1F0FA2F66F4A}"/>
    <hyperlink ref="C232" r:id="rId47" location="/1-volume-whole_set/6-colour-green_ral6037" display="EDGIES 02/ V.056   " xr:uid="{491EF25C-5E6F-48B7-B55A-1800073796FF}"/>
    <hyperlink ref="C238" r:id="rId48" location="/1-volume-whole_set/6-colour-green_ral6037" xr:uid="{9C610508-8EC2-40E9-934E-9FA0CB7DAE68}"/>
    <hyperlink ref="C245" r:id="rId49" location="/1-volume-whole_set/10-colour-black_ral9005" xr:uid="{83BBA49D-573E-473B-B3BD-3ABB71B4B280}"/>
    <hyperlink ref="C256" r:id="rId50" location="/1-volume-whole_set/8-colour-dark_blue_ral5002" display="WAVES/ V.060   " xr:uid="{DD894A9A-C0DB-47D7-98CE-8FCF1A631C08}"/>
    <hyperlink ref="C263" r:id="rId51" location="/1-volume-whole_set/8-colour-dark_blue_ral5002" display="SPLITTERS " xr:uid="{FF6AACAF-47CC-4B9D-8258-6DBF188B73FE}"/>
    <hyperlink ref="C316" r:id="rId52" location="/2-colour-blue_ral5015" xr:uid="{67169342-0FB9-4BA8-9B60-4C1F15F24E25}"/>
    <hyperlink ref="C321" r:id="rId53" location="/1-volume-whole_set/2-colour-blue_ral5015" xr:uid="{F5C8E03B-58F0-4652-8A24-E77269F35A9F}"/>
    <hyperlink ref="C337" r:id="rId54" location="/1-volume-whole_set/6-colour-green_ral6037" xr:uid="{858BCCD8-3B59-4F6B-84A2-88A16D53F046}"/>
    <hyperlink ref="C351" r:id="rId55" location="/1-volume-whole_set/10-colour-black_ral9005" xr:uid="{17F6E041-AC69-4E3B-9609-CC7A974A5453}"/>
  </hyperlinks>
  <pageMargins left="0.7" right="0.7" top="0.75" bottom="0.75" header="0.3" footer="0.3"/>
  <pageSetup paperSize="9" orientation="portrait" r:id="rId56"/>
  <drawing r:id="rId57"/>
  <legacyDrawing r:id="rId58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7"/>
  <sheetViews>
    <sheetView zoomScaleNormal="100" workbookViewId="0">
      <pane ySplit="4" topLeftCell="A42" activePane="bottomLeft" state="frozen"/>
      <selection pane="bottomLeft" activeCell="W194" sqref="W194:W198"/>
    </sheetView>
  </sheetViews>
  <sheetFormatPr defaultColWidth="9.140625" defaultRowHeight="15" x14ac:dyDescent="0.25"/>
  <cols>
    <col min="1" max="1" width="17.28515625" style="107" customWidth="1"/>
    <col min="2" max="2" width="3" style="107" customWidth="1"/>
    <col min="3" max="3" width="16.5703125" style="107" customWidth="1"/>
    <col min="4" max="4" width="12.140625" style="107" customWidth="1"/>
    <col min="5" max="5" width="14" style="107" customWidth="1"/>
    <col min="6" max="6" width="6" style="107" customWidth="1"/>
    <col min="7" max="20" width="5.7109375" style="107" customWidth="1"/>
    <col min="21" max="23" width="9.140625" style="107"/>
    <col min="24" max="24" width="13.28515625" style="107" customWidth="1"/>
    <col min="25" max="16384" width="9.140625" style="107"/>
  </cols>
  <sheetData>
    <row r="1" spans="1:26" ht="19.149999999999999" customHeight="1" x14ac:dyDescent="0.25">
      <c r="A1" s="262" t="s">
        <v>259</v>
      </c>
      <c r="B1" s="262"/>
      <c r="C1" s="262"/>
      <c r="D1" s="333"/>
      <c r="E1" s="284" t="s">
        <v>0</v>
      </c>
      <c r="F1" s="285">
        <f>F6*D6+F11*D11+F16*D16+F22*D22+F27*D27+F32*D32+F37*D37+F42*D42+F47*D47+F52*D52+F58*D58+F63*D63+F68*D68+F74*D74+F79*D79+F84*D84+F89*D89+F94*D94+F99*D99+F105*D105+F110*D110+F115*D115+F120*D120+F126*D126+F131*D131+F136*D136+F141*D141+F146*D146+F152*D152+F157*D157+F162*D162+F168*D168+F174*D174+F179*D179+F184*D184+F189*D189+F194*D194+F200*D200+F205*D205+F210*D210+F215*D215+F220*D220+F225*D225+F230*D230+F235*D235+F240*D240+F246*D246+F251*D251+F256*D256+F261*D261+F266*D266+F271*D271+F276*D276+F281*D281+F286*D286+F291*D291+F297*D297+F302*D302+F307*D307+F312*D312+F317*D317+F322*D322+F327*D327+F332*D332+F337*D337+F342*D342+F347*D347+F352*D352+F357*D357+F362*D362</f>
        <v>0</v>
      </c>
      <c r="G1" s="285">
        <f>G6*D6+G11*D11+G16*D16+G22*D22+G27*D27+G32*D32+G37*D37+G42*D42+G47*D47+G52*D52+G58*D58+G63*D63+G68*D68+G74*D74+G79*D79+G84*D84+G89*D89+G94*D94+G99*D99+G105*D105+G110*D110+G115*D115+G120*D120+G126*D126+G131*D131+G136*D136+G141*D141+G146*D146+G152*D152+G157*D157+G162*D162+G168*D168+G174*D174+G179*D179+G184*D184+G189*D189+G194*D194+G200*D200+G205*D205+G210*D210+G215*D215+G220*D220+G225*D225+G230*D230+G235*D235+G240*D240+G246*D246+G251*D251+G256*D256+G261*D261+G266*D266+G271*D271+G276*D276+G281*D281+G286*D286+G291*D291+G297*D297+G302*D302+G307*D307+G312*D312+G317*D317+G322*D322+G327*D327+G332*D332+G337*D337+G342*D342+G347*D347+G352*D352+G357*D357+G362*D362</f>
        <v>0</v>
      </c>
      <c r="H1" s="285">
        <f>H6*D6+H11*D11+H16*D16+H22*D22+H27*D27+H32*D32+H37*D37+H42*D42+H47*D47+H52*D52+H58*D58+H63*D63+H68*D68+H74*D74+H79*D79+H84*D84+H89*D89+H94*D94+H99*D99+H105*D105+H110*D110+H115*D115+H120*D120+H126*D126+H131*D131+H136*D136+H141*D141+H146*D146+H152*D152+H157*D157+H162*D162+H168*D168+H174*D174+H179*D179+H184*D184+H189*D189+H194*D194+H200*D200+H205*D205+H210*D210+H215*D215+H220*D220+H225*D225+H230*D230+H235*D235+H240*D240+H246*D246+H251*D251+H256*D256+H261*D261+H266*D266+H271*D271+H276*D276+H281*D281+H286*D286+H291*D291+H297*D297+H302*D302+H307*D307+H312*D312+H317*D317+H322*D322+H327*D327+H332*D332+H337*D337+H342*D342+H347*D347+H352*D352+H357*D357+H362*D362</f>
        <v>0</v>
      </c>
      <c r="I1" s="285">
        <f>I6*D6+I11*D11+I16*D16+I22*D22+I27*D27+I32*D32+I37*D37+I42*D42+I47*D47+I52*D52+I58*D58+I63*D63+I68*D68+I74*D74+I79*D79+I84*D84+I89*D89+I94*D94+I99*D99+I105*D105+I110*D110+I115*D115+I120*D120+I126*D126+I131*D131+I136*D136+I141*D141+I146*D146+I152*D152+I157*D157+I162*D162+I168*D168+I174*D174+I179*D179+I184*D184+I189*D189+I194*D194+I200*D200+I205*D205+I210*D210+I215*D215+I220*D220+I225*D225+I230*D230+I235*D235+I240*D240+I246*D246+I251*D251+I256*D256+I261*D261+I266*D266+I271*D271+I276*D276+I281*D281+I286*D286+I291*D291+I297*D297+I302*D302+I307*D307+I312*D312+I317*D317+I322*D322+I327*D327+I332*D332+I337*D337+I342*D342+I347*D347+I352*D352+I357*D357+I362*D362</f>
        <v>0</v>
      </c>
      <c r="J1" s="285">
        <f>J6*D6+J11*D11+J16*D16+J22*D22+J27*D27+J32*D32+J37*D37+J42*D42+J47*D47+J52*D52+J58*D58+J63*D63+J68*D68+J74*D74+J79*D79+J84*D84+J89*D89+J94*D94+J99*D99+J105*D105+J110*D110+J115*D115+J120*D120+J126*D126+J131*D131+J136*D136+J141*D141+J146*D146+J152*D152+J157*D157+J162*D162+J168*D168+J174*D174+J179*D179+J184*D184+J189*D189+J194*D194+J200*D200+J205*D205+J210*D210+J215*D215+J220*D220+J225*D225+J230*D230+J235*D235+J240*D240+J246*D246+J251*D251+J256*D256+J261*D261+J266*D266+J271*D271+J276*D276+J281*D281+J286*D286+J291*D291+J297*D297+J302*D302+J307*D307+J312*D312+J317*D317+J322*D322+J327*D327+J332*D332+J337*D337+J342*D342+J347*D347+J352*D352+J357*D357+J362*D362</f>
        <v>0</v>
      </c>
      <c r="K1" s="285">
        <f>K6*D6+K11*D11+K16*D16+K22*D22+K27*D27+K32*D32+K37*D37+K42*D42+K47*D47+K52*D52+K58*D58+K63*D63+K68*D68+K74*D74+K79*D79+K84*D84+K89*D89+K94*D94+K99*D99+K105*D105+K110*D110+K115*D115+K120*D120+K126*D126+K131*D131+K136*D136+K141*D141+K146*D146+K152*D152+K157*D157+K162*D162+K168*D168+K174*D174+K179*D179+K184*D184+K189*D189+K194*D194+K200*D200+K205*D205+K210*D210+K215*D215+K220*D220+K225*D225+K230*D230+K235*D235+K240*D240+K246*D246+K251*D251+K256*D256+K261*D261+K266*D266+K271*D271+K276*D276+K281*D281+K286*D286+K291*D291+K297*D297+K302*D302+K307*D307+K312*D312+K317*D317+K322*D322+K327*D327+K332*D332+K337*D337+K342*D342+K347*D347+K352*D352+K357*D357+D362*K362</f>
        <v>0</v>
      </c>
      <c r="L1" s="285">
        <f>L6*D6+L11*D11+L16*D16+L22*D22+L27*D27+L32*D32+L37*D37+L42*D42+L47*D47+L52*D52+L58*D58+L63*D63+L68*D68+L74*D74+L79*D79+L84*D84+L89*D89+L94*D94+L99*D99+L105*D105+L110*D110+L115*D115+L120*D120+L126*D126+L131*D131+L136*D136+L141*D141+L146*D146+L152*D152+L157*D157+L162*D162+L168*D168+L174*D174+L179*D179+L184*D184+L189*D189+L194*D194+L200*D200+L205*D205+L210*D210+L215*D215+L220*D220+L225*D225+L230*D230+L235*D235+L240*D240+L246*D246+L251*D251+L256*D256+L261*D261+L266*D266+L271*D271+L276*D276+L281*D281+L286*D286+L291*D291+L297*D297+L302*D302+L307*D307+L312*D312+L317*D317+L322*D322+L327*D327+L332*D332+L337*D337+L342*D342+L347*D347+L352*D352+L357*D357+L362*D362</f>
        <v>0</v>
      </c>
      <c r="M1" s="285">
        <f>M6*D6+M11*D11+M16*D16+M22*D22+M27*D27+M32*D32+M37*D37+M42*D42+M47*D47+M52*D52+M58*D58+M63*D63+M68*D68+M74*D74+M79*D79+M84*D84+M89*D89+M94*D94+M99*D99+M105*D105+M110*D110+M115*D115+M120*D120+M126*D126+M131*D131+M136*D136+M141*D141+M146*D146+M152*D152+M157*D157+M162*D162+M168*D168+M174*D174+M179*D179+M184*D184+M189*D189+M194*D194+M200*D200+M205*D205+M210*D210+M215*D215+M220*D220+M225*D225+M230*D230+M235*D235+M240*D240+M246*D246+M251*D251+M256*D256+M261*D261+M266*D266+M271*D271+M276*D276+M281*D281+M286*D286+M291*D291+M297*D297+M302*D302+M307*D307+M312*D312+M317*D317+M322*D322+M327*D327+M332*D332+M337*D337+M342*D342+M347*D347+M352*D352+M357*D357+M362*D362</f>
        <v>0</v>
      </c>
      <c r="N1" s="285">
        <f>N6*D6+N11*D11+N16*D16+N22*D22+N27*D27+N32*D32+N37*D37+N42*D42+N47*D47+N52*D52+N58*D58+N63*D63+N68*D68+N74*D74+N79*D79+N84*D84+N89*D89+N94*D94+N99*D99+N105*D105+N110*D110+N115*D115+N120*D120+N126*D126+N131*D131+N136*D136+N141*D141+N146*D146+N152*D152+N157*D157+N162*D162+N168*D168+N174*D174+N179*D179+N184*D184+N189*D189+N194*D194+N200*D200+N205*D205+N210*D210+N215*D215+N220*D220+N225*D225+N230*D230+N235*D235+N240*D240+N246*D246+N251*D251+N256*D256+N261*D261+N266*D266+N271*D271+N276*D276+N281*D281+N286*D286+N291*D291+N297*D297+N302*D302+N307*D307+N312*D312+N317*D317+N322*D322+N327*D327+N332*D332+N337*D337+N342*D342+N347*D347+N352*D352+N357*D357+N362*D362</f>
        <v>0</v>
      </c>
      <c r="O1" s="285">
        <f>O6*D6+O11*D11+O16*D16+O22*D22+O27*D27+O32*D32+O37*D37+O42*D42+O47*D47+O52*D52+O58*D58+O63*D63+O68*D68+O74*D74+O79*D79+O84*D84+O89*D89+O94*D94+O99*D99+O105*D105+O110*D110+O115*D115+O120*D120+O126*D126+O131*D131+O136*D136+O141*D141+O146*D146+O152*D152+O157*D157+O162*D162+O168*D168+O174*D174+O179*D179+O184*D184+O189*D189+O194*D194+O200*D200+O205*D205+O210*D210+O215*D215+O220*D220+O225*D225+O230*D230+O235*D235+O240*D240+O246*D246+O251*D251+O256*D256+O261*D261+O266*D266+O271*D271+O276*D276+O281*D281+O286*D286+O291*D291+O297*D297+O302*D302+O307*D307+O312*D312+O317*D317+O322*D322+O327*D327+O332*D332+O337*D337+O342*D342+O347*D347+O352*D352+O357*D357+O362*D362</f>
        <v>0</v>
      </c>
      <c r="P1" s="285">
        <f>P6*D6+P11*D11+P16*D16+P22*D22+P27*D27+P32*D32+P37*D37+P42*D42+P47*D47+P52*D52+P58*D58+P63*D63+P68*D68+P74*D74+P79*D79+P84*D84+P89*D89+P94*D94+P99*D99+P105*D105+P110*D110+P115*D115+P120*D120+P126*D126+P131*D131+P136*D136+P141*D141+P146*D146+P152*D152+P157*D157+P162*D162+P168*D168+P174*D174+P179*D179+P184*D184+P189*D189+P194*D194+P200*D200+P205*D205+P210*D210+P215*D215+P220*D220+P225*D225+P230*D230+P235*D235+P240*D240+P246*D246+P251*D251+P256*D256+P261*D261+P266*D266+P271*D271+P276*D276+P281*D281+P286*D286+P291*D291+P297*D297+P302*D302+P307*D307+P312*D312+P317*D317+P322*D322+P327*D327+P332*D332+P337*D337+P342*D342+P347*D347+P352*D352+P357*D357+P362*D362</f>
        <v>0</v>
      </c>
      <c r="Q1" s="285">
        <f>Q6*D6+Q11*D11+Q16*D16+Q22*D22+Q27*D27+Q32*D32+Q37*D37+Q42*D42+Q47*D47+Q52*D52+Q58*D58+Q63*D63+Q68*D68+Q74*D74+Q79*D79+Q84*D84+Q89*D89+Q94*D94+Q99*D99+Q105*D105+Q110*D110+Q115*D115+Q120*D120+Q126*D126+Q131*D131+Q136*D136+Q141*D141+Q146*D146+Q152*D152+Q157*D157+Q162*D162+Q168*D168+Q174*D174+Q179*D179+Q184*D184+Q189*D189+Q194*D194+Q200*D200+Q205*D205+Q210*D210+Q215*D215+Q220*D220+Q225*D225+Q230*D230+Q235*D235+Q240*D240+Q246*D246+Q251*D251+Q256*D256+Q261*D261+Q266*D266+Q271*D271+Q276*D276+Q281*D281+Q286*D286+Q291*D291+Q297*D297+Q302*D302+Q307*D307+Q312*D312+Q317*D317+Q322*D322+Q327*D327+Q332*D332+Q337*D337+Q342*D342+Q347*D347+Q352*D352+Q357*D357+Q362*D362</f>
        <v>0</v>
      </c>
      <c r="R1" s="285">
        <f>R6*D6+R11*D11+R16*D16+R22*D22+R27*D27+R32*D32+R37*D37+R42*D42+R47*D47+R52*D52+R58*D58+R63*D63+R68*D68+R74*D74+R79*D79+R84*D84+R89*D89+R94*D94+R99*D99+R105*D105+R110*D110+R115*D115+R120*D120+R126*D126+R131*D131+R136*D136+R141*D141+R146*D146+R152*D152+R157*D157+R162*D162+R168*D168+R174*D174+R179*D179+R184*D184+R189*D189+R194*D194+R200*D200+R205*D205+R210*D210+R215*D215+R220*D220+R225*D225+R230*D230+R235*D235+R240*D240+R246*D246+R251*D251+R256*D256+R261*D261+R266*D266+R271*D271+R276*D276+R281*D281+R286*D286+R291*D291+R297*D297+R302*D302+R307*D307+R312*D312+R317*D317+R322*D322+R327*D327+R332*D332+R337*D337+R342*D342+R347*D347+R352*D352+R357*D357+R362*D362</f>
        <v>0</v>
      </c>
      <c r="S1" s="285">
        <f>S6*D6+S11*D11+S16*D16+S22*D22+S27*D27+S32*D32+S37*D37+S42*D42+S47*D47+S52*D52+S58*D58+S63*D63+S68*D68+S74*D74+S79*D79+S84*D84+S89*D89+S94*D94+S99*D99+S105*D105+S110*D110+S115*D115+S120*D120+S126*D126+S131*D131+S136*D136+S141*D141+S146*D146+S152*D152+S157*D157+S162*D162+S168*D168+S174*D174+S179*D179+S184*D184+S189*D189+S194*D194+S200*D200+S205*D205+S210*D210+S215*D215+S220*D220+S225*D225+S230*D230+S235*D230+S240*E240+S246*D246+S251*D251+S256*D256+S261*D261+S266*D266+S271*D271+S276*D276+S281*D281+S286*D286+S291*D291+S297*D297+S302*D302+S307*D307+S312*D312+S317*D317+S322*D322+S327*D327+S332*D332+S337*D337+S342*D342+S347*D347+S352*D352+S357*D357+S362*D362</f>
        <v>0</v>
      </c>
      <c r="T1" s="285">
        <f>T6*D6+T11*D11+T16*D16+T22*D22+T27*D27+T32*D32+T37*D37+T42*D42+T47*D47+T52*D52+T58*D58+T63*D63+T68*D68+T74*D74+T79*D79+T84*D84+T89*D89+T94*D94+T99*D99+T105*D105+T110*D110+T115*D115+T120*D120+T126*D126+T131*D131+T136*D136+T141*D141+T146*D146+T152*D152+T157*D157+T162*D162+T168*D168+T174*D174+T179*D179+T184*D184+T189*D189+T194*D194+T200*D200+T205*D205+T210*D210+T215*D215+T220*D220+T225*D225+T230*D230+T235*D235+T240*D240+T246*D246+T251*D251+T256*D256+T261*D261+T266*D266+T271*D271+T276*D276+T281*D281+T286*D286+T291*D291+T297*D297+T302*D302+T307*D307+T312*D312+T317*D317+T322*D322+T327*D327+T332*D332+T337*D337+T342*D342+T347*D347+T352*D352+T357*D357+T362*D362</f>
        <v>0</v>
      </c>
      <c r="U1" s="762" t="s">
        <v>1</v>
      </c>
      <c r="V1" s="762"/>
      <c r="W1" s="763"/>
      <c r="X1" s="334">
        <f>SUM(V6:V366)</f>
        <v>0</v>
      </c>
      <c r="Y1" s="425"/>
      <c r="Z1" s="286"/>
    </row>
    <row r="2" spans="1:26" ht="15" customHeight="1" x14ac:dyDescent="0.25">
      <c r="A2" s="263"/>
      <c r="B2" s="263"/>
      <c r="C2" s="263"/>
      <c r="D2" s="286"/>
      <c r="E2" s="297"/>
      <c r="F2" s="764" t="s">
        <v>79</v>
      </c>
      <c r="G2" s="766" t="s">
        <v>98</v>
      </c>
      <c r="H2" s="768" t="s">
        <v>99</v>
      </c>
      <c r="I2" s="770" t="s">
        <v>100</v>
      </c>
      <c r="J2" s="772" t="s">
        <v>101</v>
      </c>
      <c r="K2" s="774" t="s">
        <v>102</v>
      </c>
      <c r="L2" s="693" t="s">
        <v>198</v>
      </c>
      <c r="M2" s="696" t="s">
        <v>140</v>
      </c>
      <c r="N2" s="661" t="s">
        <v>103</v>
      </c>
      <c r="O2" s="788" t="s">
        <v>2</v>
      </c>
      <c r="P2" s="790" t="s">
        <v>3</v>
      </c>
      <c r="Q2" s="792" t="s">
        <v>4</v>
      </c>
      <c r="R2" s="794" t="s">
        <v>5</v>
      </c>
      <c r="S2" s="770" t="s">
        <v>6</v>
      </c>
      <c r="T2" s="780" t="s">
        <v>7</v>
      </c>
      <c r="U2" s="782" t="s">
        <v>8</v>
      </c>
      <c r="V2" s="783"/>
      <c r="W2" s="784"/>
      <c r="X2" s="426">
        <f>SUM(U6:U365)</f>
        <v>0</v>
      </c>
      <c r="Y2" s="427"/>
      <c r="Z2" s="286"/>
    </row>
    <row r="3" spans="1:26" ht="27" customHeight="1" x14ac:dyDescent="0.3">
      <c r="A3" s="262"/>
      <c r="B3" s="262"/>
      <c r="C3" s="262"/>
      <c r="D3" s="266"/>
      <c r="E3" s="287"/>
      <c r="F3" s="764"/>
      <c r="G3" s="766"/>
      <c r="H3" s="768"/>
      <c r="I3" s="770"/>
      <c r="J3" s="772"/>
      <c r="K3" s="774"/>
      <c r="L3" s="694"/>
      <c r="M3" s="697"/>
      <c r="N3" s="661"/>
      <c r="O3" s="788"/>
      <c r="P3" s="790"/>
      <c r="Q3" s="792"/>
      <c r="R3" s="794"/>
      <c r="S3" s="770"/>
      <c r="T3" s="780"/>
      <c r="U3" s="701" t="s">
        <v>80</v>
      </c>
      <c r="V3" s="702"/>
      <c r="W3" s="703"/>
      <c r="X3" s="335">
        <f>SUM(W6:W366)</f>
        <v>0</v>
      </c>
      <c r="Y3" s="336"/>
      <c r="Z3" s="286"/>
    </row>
    <row r="4" spans="1:26" ht="54.75" customHeight="1" x14ac:dyDescent="0.3">
      <c r="A4" s="288"/>
      <c r="B4" s="289"/>
      <c r="C4" s="290" t="s">
        <v>9</v>
      </c>
      <c r="D4" s="290" t="s">
        <v>81</v>
      </c>
      <c r="E4" s="337" t="s">
        <v>82</v>
      </c>
      <c r="F4" s="765"/>
      <c r="G4" s="767"/>
      <c r="H4" s="769"/>
      <c r="I4" s="771"/>
      <c r="J4" s="773"/>
      <c r="K4" s="775"/>
      <c r="L4" s="695"/>
      <c r="M4" s="698"/>
      <c r="N4" s="662"/>
      <c r="O4" s="789"/>
      <c r="P4" s="791"/>
      <c r="Q4" s="793"/>
      <c r="R4" s="795"/>
      <c r="S4" s="771"/>
      <c r="T4" s="781"/>
      <c r="U4" s="291" t="s">
        <v>11</v>
      </c>
      <c r="V4" s="291" t="s">
        <v>12</v>
      </c>
      <c r="W4" s="292" t="s">
        <v>83</v>
      </c>
      <c r="X4" s="286"/>
      <c r="Y4" s="286"/>
      <c r="Z4" s="286"/>
    </row>
    <row r="5" spans="1:26" s="300" customFormat="1" ht="18.75" customHeight="1" x14ac:dyDescent="0.4">
      <c r="A5" s="785" t="s">
        <v>84</v>
      </c>
      <c r="B5" s="786"/>
      <c r="C5" s="787"/>
      <c r="D5" s="298"/>
      <c r="E5" s="299"/>
      <c r="F5" s="338"/>
      <c r="G5" s="338"/>
      <c r="H5" s="339"/>
      <c r="I5" s="339"/>
      <c r="J5" s="340"/>
      <c r="K5" s="338"/>
      <c r="L5" s="338"/>
      <c r="M5" s="340"/>
      <c r="N5" s="338"/>
      <c r="O5" s="341"/>
      <c r="P5" s="339"/>
      <c r="Q5" s="339"/>
      <c r="R5" s="339"/>
      <c r="S5" s="339"/>
      <c r="T5" s="341"/>
      <c r="U5" s="342"/>
      <c r="V5" s="342"/>
      <c r="W5" s="343"/>
    </row>
    <row r="6" spans="1:26" ht="19.5" customHeight="1" x14ac:dyDescent="0.3">
      <c r="A6" s="293"/>
      <c r="B6" s="294"/>
      <c r="C6" s="804" t="s">
        <v>199</v>
      </c>
      <c r="D6" s="805">
        <v>20</v>
      </c>
      <c r="E6" s="806">
        <v>36</v>
      </c>
      <c r="F6" s="777"/>
      <c r="G6" s="776"/>
      <c r="H6" s="800"/>
      <c r="I6" s="801"/>
      <c r="J6" s="802"/>
      <c r="K6" s="803"/>
      <c r="L6" s="800"/>
      <c r="M6" s="776"/>
      <c r="N6" s="777"/>
      <c r="O6" s="778"/>
      <c r="P6" s="779"/>
      <c r="Q6" s="797"/>
      <c r="R6" s="798"/>
      <c r="S6" s="799"/>
      <c r="T6" s="800"/>
      <c r="U6" s="568">
        <f>SUM(F6:T10)</f>
        <v>0</v>
      </c>
      <c r="V6" s="568">
        <f>U6*D6</f>
        <v>0</v>
      </c>
      <c r="W6" s="570">
        <f>U6*E6</f>
        <v>0</v>
      </c>
    </row>
    <row r="7" spans="1:26" ht="19.5" customHeight="1" x14ac:dyDescent="0.3">
      <c r="A7" s="266"/>
      <c r="B7" s="267"/>
      <c r="C7" s="634"/>
      <c r="D7" s="725"/>
      <c r="E7" s="727"/>
      <c r="F7" s="729"/>
      <c r="G7" s="732"/>
      <c r="H7" s="735"/>
      <c r="I7" s="738"/>
      <c r="J7" s="741"/>
      <c r="K7" s="744"/>
      <c r="L7" s="735"/>
      <c r="M7" s="732"/>
      <c r="N7" s="729"/>
      <c r="O7" s="748"/>
      <c r="P7" s="751"/>
      <c r="Q7" s="754"/>
      <c r="R7" s="757"/>
      <c r="S7" s="760"/>
      <c r="T7" s="735"/>
      <c r="U7" s="568"/>
      <c r="V7" s="568"/>
      <c r="W7" s="570"/>
    </row>
    <row r="8" spans="1:26" ht="19.5" customHeight="1" x14ac:dyDescent="0.3">
      <c r="A8" s="266"/>
      <c r="B8" s="267"/>
      <c r="C8" s="634"/>
      <c r="D8" s="725"/>
      <c r="E8" s="727"/>
      <c r="F8" s="729"/>
      <c r="G8" s="732"/>
      <c r="H8" s="735"/>
      <c r="I8" s="738"/>
      <c r="J8" s="741"/>
      <c r="K8" s="744"/>
      <c r="L8" s="735"/>
      <c r="M8" s="732"/>
      <c r="N8" s="729"/>
      <c r="O8" s="748"/>
      <c r="P8" s="751"/>
      <c r="Q8" s="754"/>
      <c r="R8" s="757"/>
      <c r="S8" s="760"/>
      <c r="T8" s="735"/>
      <c r="U8" s="568"/>
      <c r="V8" s="568"/>
      <c r="W8" s="570"/>
    </row>
    <row r="9" spans="1:26" ht="19.5" customHeight="1" x14ac:dyDescent="0.3">
      <c r="A9" s="266"/>
      <c r="B9" s="267"/>
      <c r="C9" s="634"/>
      <c r="D9" s="725"/>
      <c r="E9" s="727"/>
      <c r="F9" s="729"/>
      <c r="G9" s="732"/>
      <c r="H9" s="735"/>
      <c r="I9" s="738"/>
      <c r="J9" s="741"/>
      <c r="K9" s="744"/>
      <c r="L9" s="735"/>
      <c r="M9" s="732"/>
      <c r="N9" s="729"/>
      <c r="O9" s="748"/>
      <c r="P9" s="751"/>
      <c r="Q9" s="754"/>
      <c r="R9" s="757"/>
      <c r="S9" s="760"/>
      <c r="T9" s="735"/>
      <c r="U9" s="568"/>
      <c r="V9" s="568"/>
      <c r="W9" s="570"/>
    </row>
    <row r="10" spans="1:26" ht="19.5" customHeight="1" thickBot="1" x14ac:dyDescent="0.35">
      <c r="A10" s="268"/>
      <c r="B10" s="269"/>
      <c r="C10" s="635"/>
      <c r="D10" s="726"/>
      <c r="E10" s="728"/>
      <c r="F10" s="730"/>
      <c r="G10" s="733"/>
      <c r="H10" s="736"/>
      <c r="I10" s="739"/>
      <c r="J10" s="742"/>
      <c r="K10" s="745"/>
      <c r="L10" s="736"/>
      <c r="M10" s="733"/>
      <c r="N10" s="730"/>
      <c r="O10" s="749"/>
      <c r="P10" s="752"/>
      <c r="Q10" s="755"/>
      <c r="R10" s="758"/>
      <c r="S10" s="761"/>
      <c r="T10" s="736"/>
      <c r="U10" s="569"/>
      <c r="V10" s="569"/>
      <c r="W10" s="571"/>
    </row>
    <row r="11" spans="1:26" ht="19.5" customHeight="1" x14ac:dyDescent="0.3">
      <c r="A11" s="264"/>
      <c r="B11" s="265"/>
      <c r="C11" s="796" t="s">
        <v>200</v>
      </c>
      <c r="D11" s="725">
        <v>30</v>
      </c>
      <c r="E11" s="727">
        <v>54</v>
      </c>
      <c r="F11" s="729"/>
      <c r="G11" s="731"/>
      <c r="H11" s="734"/>
      <c r="I11" s="737"/>
      <c r="J11" s="740"/>
      <c r="K11" s="743"/>
      <c r="L11" s="734"/>
      <c r="M11" s="731"/>
      <c r="N11" s="746"/>
      <c r="O11" s="747"/>
      <c r="P11" s="750"/>
      <c r="Q11" s="753"/>
      <c r="R11" s="756"/>
      <c r="S11" s="759"/>
      <c r="T11" s="734"/>
      <c r="U11" s="568">
        <f>SUM(F11:T15)</f>
        <v>0</v>
      </c>
      <c r="V11" s="721">
        <f>U11*D11</f>
        <v>0</v>
      </c>
      <c r="W11" s="723">
        <f>U11*E11</f>
        <v>0</v>
      </c>
    </row>
    <row r="12" spans="1:26" ht="19.5" customHeight="1" x14ac:dyDescent="0.3">
      <c r="A12" s="266"/>
      <c r="B12" s="267"/>
      <c r="C12" s="634"/>
      <c r="D12" s="725"/>
      <c r="E12" s="727"/>
      <c r="F12" s="729"/>
      <c r="G12" s="732"/>
      <c r="H12" s="735"/>
      <c r="I12" s="738"/>
      <c r="J12" s="741"/>
      <c r="K12" s="744"/>
      <c r="L12" s="735"/>
      <c r="M12" s="732"/>
      <c r="N12" s="729"/>
      <c r="O12" s="748"/>
      <c r="P12" s="751"/>
      <c r="Q12" s="754"/>
      <c r="R12" s="757"/>
      <c r="S12" s="760"/>
      <c r="T12" s="735"/>
      <c r="U12" s="568"/>
      <c r="V12" s="721"/>
      <c r="W12" s="723"/>
    </row>
    <row r="13" spans="1:26" ht="19.5" customHeight="1" x14ac:dyDescent="0.3">
      <c r="A13" s="266"/>
      <c r="B13" s="267"/>
      <c r="C13" s="634"/>
      <c r="D13" s="725"/>
      <c r="E13" s="727"/>
      <c r="F13" s="729"/>
      <c r="G13" s="732"/>
      <c r="H13" s="735"/>
      <c r="I13" s="738"/>
      <c r="J13" s="741"/>
      <c r="K13" s="744"/>
      <c r="L13" s="735"/>
      <c r="M13" s="732"/>
      <c r="N13" s="729"/>
      <c r="O13" s="748"/>
      <c r="P13" s="751"/>
      <c r="Q13" s="754"/>
      <c r="R13" s="757"/>
      <c r="S13" s="760"/>
      <c r="T13" s="735"/>
      <c r="U13" s="568"/>
      <c r="V13" s="721"/>
      <c r="W13" s="723"/>
    </row>
    <row r="14" spans="1:26" ht="19.899999999999999" customHeight="1" x14ac:dyDescent="0.3">
      <c r="A14" s="266"/>
      <c r="B14" s="267"/>
      <c r="C14" s="634"/>
      <c r="D14" s="725"/>
      <c r="E14" s="727"/>
      <c r="F14" s="729"/>
      <c r="G14" s="732"/>
      <c r="H14" s="735"/>
      <c r="I14" s="738"/>
      <c r="J14" s="741"/>
      <c r="K14" s="744"/>
      <c r="L14" s="735"/>
      <c r="M14" s="732"/>
      <c r="N14" s="729"/>
      <c r="O14" s="748"/>
      <c r="P14" s="751"/>
      <c r="Q14" s="754"/>
      <c r="R14" s="757"/>
      <c r="S14" s="760"/>
      <c r="T14" s="735"/>
      <c r="U14" s="568"/>
      <c r="V14" s="721"/>
      <c r="W14" s="723"/>
    </row>
    <row r="15" spans="1:26" ht="19.899999999999999" customHeight="1" thickBot="1" x14ac:dyDescent="0.35">
      <c r="A15" s="268"/>
      <c r="B15" s="269"/>
      <c r="C15" s="635"/>
      <c r="D15" s="726"/>
      <c r="E15" s="728"/>
      <c r="F15" s="730"/>
      <c r="G15" s="733"/>
      <c r="H15" s="736"/>
      <c r="I15" s="739"/>
      <c r="J15" s="742"/>
      <c r="K15" s="745"/>
      <c r="L15" s="736"/>
      <c r="M15" s="733"/>
      <c r="N15" s="730"/>
      <c r="O15" s="749"/>
      <c r="P15" s="752"/>
      <c r="Q15" s="755"/>
      <c r="R15" s="758"/>
      <c r="S15" s="761"/>
      <c r="T15" s="736"/>
      <c r="U15" s="569"/>
      <c r="V15" s="722"/>
      <c r="W15" s="724"/>
    </row>
    <row r="16" spans="1:26" ht="19.899999999999999" customHeight="1" x14ac:dyDescent="0.3">
      <c r="A16" s="264"/>
      <c r="B16" s="265"/>
      <c r="C16" s="796" t="s">
        <v>201</v>
      </c>
      <c r="D16" s="725">
        <v>30</v>
      </c>
      <c r="E16" s="727">
        <v>54</v>
      </c>
      <c r="F16" s="729"/>
      <c r="G16" s="731"/>
      <c r="H16" s="734"/>
      <c r="I16" s="737"/>
      <c r="J16" s="740"/>
      <c r="K16" s="743"/>
      <c r="L16" s="734"/>
      <c r="M16" s="731"/>
      <c r="N16" s="746"/>
      <c r="O16" s="747"/>
      <c r="P16" s="750"/>
      <c r="Q16" s="753"/>
      <c r="R16" s="756"/>
      <c r="S16" s="759"/>
      <c r="T16" s="734"/>
      <c r="U16" s="568">
        <f>SUM(F16:T20)</f>
        <v>0</v>
      </c>
      <c r="V16" s="721">
        <f>U16*D16</f>
        <v>0</v>
      </c>
      <c r="W16" s="723">
        <f>U16*E16</f>
        <v>0</v>
      </c>
    </row>
    <row r="17" spans="1:23" ht="19.899999999999999" customHeight="1" x14ac:dyDescent="0.3">
      <c r="A17" s="266"/>
      <c r="B17" s="267"/>
      <c r="C17" s="634"/>
      <c r="D17" s="725"/>
      <c r="E17" s="727"/>
      <c r="F17" s="729"/>
      <c r="G17" s="732"/>
      <c r="H17" s="735"/>
      <c r="I17" s="738"/>
      <c r="J17" s="741"/>
      <c r="K17" s="744"/>
      <c r="L17" s="735"/>
      <c r="M17" s="732"/>
      <c r="N17" s="729"/>
      <c r="O17" s="748"/>
      <c r="P17" s="751"/>
      <c r="Q17" s="754"/>
      <c r="R17" s="757"/>
      <c r="S17" s="760"/>
      <c r="T17" s="735"/>
      <c r="U17" s="568"/>
      <c r="V17" s="721"/>
      <c r="W17" s="723"/>
    </row>
    <row r="18" spans="1:23" ht="19.899999999999999" customHeight="1" x14ac:dyDescent="0.3">
      <c r="A18" s="266"/>
      <c r="B18" s="267"/>
      <c r="C18" s="634"/>
      <c r="D18" s="725"/>
      <c r="E18" s="727"/>
      <c r="F18" s="729"/>
      <c r="G18" s="732"/>
      <c r="H18" s="735"/>
      <c r="I18" s="738"/>
      <c r="J18" s="741"/>
      <c r="K18" s="744"/>
      <c r="L18" s="735"/>
      <c r="M18" s="732"/>
      <c r="N18" s="729"/>
      <c r="O18" s="748"/>
      <c r="P18" s="751"/>
      <c r="Q18" s="754"/>
      <c r="R18" s="757"/>
      <c r="S18" s="760"/>
      <c r="T18" s="735"/>
      <c r="U18" s="568"/>
      <c r="V18" s="721"/>
      <c r="W18" s="723"/>
    </row>
    <row r="19" spans="1:23" ht="19.899999999999999" customHeight="1" x14ac:dyDescent="0.3">
      <c r="A19" s="266"/>
      <c r="B19" s="267"/>
      <c r="C19" s="634"/>
      <c r="D19" s="725"/>
      <c r="E19" s="727"/>
      <c r="F19" s="729"/>
      <c r="G19" s="732"/>
      <c r="H19" s="735"/>
      <c r="I19" s="738"/>
      <c r="J19" s="741"/>
      <c r="K19" s="744"/>
      <c r="L19" s="735"/>
      <c r="M19" s="732"/>
      <c r="N19" s="729"/>
      <c r="O19" s="748"/>
      <c r="P19" s="751"/>
      <c r="Q19" s="754"/>
      <c r="R19" s="757"/>
      <c r="S19" s="760"/>
      <c r="T19" s="735"/>
      <c r="U19" s="568"/>
      <c r="V19" s="721"/>
      <c r="W19" s="723"/>
    </row>
    <row r="20" spans="1:23" ht="19.899999999999999" customHeight="1" thickBot="1" x14ac:dyDescent="0.35">
      <c r="A20" s="268"/>
      <c r="B20" s="269"/>
      <c r="C20" s="635"/>
      <c r="D20" s="726"/>
      <c r="E20" s="728"/>
      <c r="F20" s="730"/>
      <c r="G20" s="733"/>
      <c r="H20" s="736"/>
      <c r="I20" s="739"/>
      <c r="J20" s="742"/>
      <c r="K20" s="745"/>
      <c r="L20" s="736"/>
      <c r="M20" s="733"/>
      <c r="N20" s="730"/>
      <c r="O20" s="749"/>
      <c r="P20" s="752"/>
      <c r="Q20" s="755"/>
      <c r="R20" s="758"/>
      <c r="S20" s="761"/>
      <c r="T20" s="736"/>
      <c r="U20" s="569"/>
      <c r="V20" s="722"/>
      <c r="W20" s="724"/>
    </row>
    <row r="21" spans="1:23" s="300" customFormat="1" ht="19.899999999999999" customHeight="1" x14ac:dyDescent="0.4">
      <c r="A21" s="807" t="s">
        <v>85</v>
      </c>
      <c r="B21" s="808"/>
      <c r="C21" s="809"/>
      <c r="D21" s="301"/>
      <c r="E21" s="302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5"/>
      <c r="V21" s="305"/>
      <c r="W21" s="306"/>
    </row>
    <row r="22" spans="1:23" ht="19.899999999999999" customHeight="1" x14ac:dyDescent="0.3">
      <c r="A22" s="264"/>
      <c r="B22" s="265"/>
      <c r="C22" s="796" t="s">
        <v>202</v>
      </c>
      <c r="D22" s="725">
        <v>10</v>
      </c>
      <c r="E22" s="727">
        <v>50</v>
      </c>
      <c r="F22" s="729"/>
      <c r="G22" s="776"/>
      <c r="H22" s="800"/>
      <c r="I22" s="801"/>
      <c r="J22" s="802"/>
      <c r="K22" s="803"/>
      <c r="L22" s="800"/>
      <c r="M22" s="776"/>
      <c r="N22" s="777"/>
      <c r="O22" s="778"/>
      <c r="P22" s="779"/>
      <c r="Q22" s="797"/>
      <c r="R22" s="798"/>
      <c r="S22" s="799"/>
      <c r="T22" s="800"/>
      <c r="U22" s="721">
        <f>SUM(F22:T26)</f>
        <v>0</v>
      </c>
      <c r="V22" s="721">
        <f>U22*D22</f>
        <v>0</v>
      </c>
      <c r="W22" s="723">
        <f>U22*E22</f>
        <v>0</v>
      </c>
    </row>
    <row r="23" spans="1:23" ht="19.899999999999999" customHeight="1" x14ac:dyDescent="0.3">
      <c r="A23" s="266"/>
      <c r="B23" s="267"/>
      <c r="C23" s="634"/>
      <c r="D23" s="725"/>
      <c r="E23" s="727"/>
      <c r="F23" s="729"/>
      <c r="G23" s="732"/>
      <c r="H23" s="735"/>
      <c r="I23" s="738"/>
      <c r="J23" s="741"/>
      <c r="K23" s="744"/>
      <c r="L23" s="735"/>
      <c r="M23" s="732"/>
      <c r="N23" s="729"/>
      <c r="O23" s="748"/>
      <c r="P23" s="751"/>
      <c r="Q23" s="754"/>
      <c r="R23" s="757"/>
      <c r="S23" s="760"/>
      <c r="T23" s="735"/>
      <c r="U23" s="721"/>
      <c r="V23" s="721"/>
      <c r="W23" s="723"/>
    </row>
    <row r="24" spans="1:23" ht="19.899999999999999" customHeight="1" x14ac:dyDescent="0.3">
      <c r="A24" s="266"/>
      <c r="B24" s="267"/>
      <c r="C24" s="634"/>
      <c r="D24" s="725"/>
      <c r="E24" s="727"/>
      <c r="F24" s="729"/>
      <c r="G24" s="732"/>
      <c r="H24" s="735"/>
      <c r="I24" s="738"/>
      <c r="J24" s="741"/>
      <c r="K24" s="744"/>
      <c r="L24" s="735"/>
      <c r="M24" s="732"/>
      <c r="N24" s="729"/>
      <c r="O24" s="748"/>
      <c r="P24" s="751"/>
      <c r="Q24" s="754"/>
      <c r="R24" s="757"/>
      <c r="S24" s="760"/>
      <c r="T24" s="735"/>
      <c r="U24" s="721"/>
      <c r="V24" s="721"/>
      <c r="W24" s="723"/>
    </row>
    <row r="25" spans="1:23" ht="19.899999999999999" customHeight="1" x14ac:dyDescent="0.3">
      <c r="A25" s="266"/>
      <c r="B25" s="267"/>
      <c r="C25" s="634"/>
      <c r="D25" s="725"/>
      <c r="E25" s="727"/>
      <c r="F25" s="729"/>
      <c r="G25" s="732"/>
      <c r="H25" s="735"/>
      <c r="I25" s="738"/>
      <c r="J25" s="741"/>
      <c r="K25" s="744"/>
      <c r="L25" s="735"/>
      <c r="M25" s="732"/>
      <c r="N25" s="729"/>
      <c r="O25" s="748"/>
      <c r="P25" s="751"/>
      <c r="Q25" s="754"/>
      <c r="R25" s="757"/>
      <c r="S25" s="760"/>
      <c r="T25" s="735"/>
      <c r="U25" s="721"/>
      <c r="V25" s="721"/>
      <c r="W25" s="723"/>
    </row>
    <row r="26" spans="1:23" ht="19.899999999999999" customHeight="1" thickBot="1" x14ac:dyDescent="0.35">
      <c r="A26" s="268"/>
      <c r="B26" s="269"/>
      <c r="C26" s="635"/>
      <c r="D26" s="726"/>
      <c r="E26" s="728"/>
      <c r="F26" s="730"/>
      <c r="G26" s="733"/>
      <c r="H26" s="736"/>
      <c r="I26" s="739"/>
      <c r="J26" s="742"/>
      <c r="K26" s="745"/>
      <c r="L26" s="736"/>
      <c r="M26" s="733"/>
      <c r="N26" s="730"/>
      <c r="O26" s="749"/>
      <c r="P26" s="752"/>
      <c r="Q26" s="755"/>
      <c r="R26" s="758"/>
      <c r="S26" s="761"/>
      <c r="T26" s="736"/>
      <c r="U26" s="722"/>
      <c r="V26" s="722"/>
      <c r="W26" s="724"/>
    </row>
    <row r="27" spans="1:23" ht="19.899999999999999" customHeight="1" x14ac:dyDescent="0.3">
      <c r="A27" s="264"/>
      <c r="B27" s="265"/>
      <c r="C27" s="796" t="s">
        <v>203</v>
      </c>
      <c r="D27" s="725">
        <v>10</v>
      </c>
      <c r="E27" s="727">
        <v>55</v>
      </c>
      <c r="F27" s="729"/>
      <c r="G27" s="731"/>
      <c r="H27" s="734"/>
      <c r="I27" s="737"/>
      <c r="J27" s="740"/>
      <c r="K27" s="743"/>
      <c r="L27" s="734"/>
      <c r="M27" s="731"/>
      <c r="N27" s="746"/>
      <c r="O27" s="747"/>
      <c r="P27" s="750"/>
      <c r="Q27" s="753"/>
      <c r="R27" s="756"/>
      <c r="S27" s="759"/>
      <c r="T27" s="734"/>
      <c r="U27" s="721">
        <f>SUM(F27:T31)</f>
        <v>0</v>
      </c>
      <c r="V27" s="721">
        <f>U27*D27</f>
        <v>0</v>
      </c>
      <c r="W27" s="723">
        <f>U27*E27</f>
        <v>0</v>
      </c>
    </row>
    <row r="28" spans="1:23" ht="19.899999999999999" customHeight="1" x14ac:dyDescent="0.3">
      <c r="A28" s="266"/>
      <c r="B28" s="267"/>
      <c r="C28" s="634"/>
      <c r="D28" s="725"/>
      <c r="E28" s="727"/>
      <c r="F28" s="729"/>
      <c r="G28" s="732"/>
      <c r="H28" s="735"/>
      <c r="I28" s="738"/>
      <c r="J28" s="741"/>
      <c r="K28" s="744"/>
      <c r="L28" s="735"/>
      <c r="M28" s="732"/>
      <c r="N28" s="729"/>
      <c r="O28" s="748"/>
      <c r="P28" s="751"/>
      <c r="Q28" s="754"/>
      <c r="R28" s="757"/>
      <c r="S28" s="760"/>
      <c r="T28" s="735"/>
      <c r="U28" s="721"/>
      <c r="V28" s="721"/>
      <c r="W28" s="723"/>
    </row>
    <row r="29" spans="1:23" ht="19.899999999999999" customHeight="1" x14ac:dyDescent="0.3">
      <c r="A29" s="266"/>
      <c r="B29" s="267"/>
      <c r="C29" s="634"/>
      <c r="D29" s="725"/>
      <c r="E29" s="727"/>
      <c r="F29" s="729"/>
      <c r="G29" s="732"/>
      <c r="H29" s="735"/>
      <c r="I29" s="738"/>
      <c r="J29" s="741"/>
      <c r="K29" s="744"/>
      <c r="L29" s="735"/>
      <c r="M29" s="732"/>
      <c r="N29" s="729"/>
      <c r="O29" s="748"/>
      <c r="P29" s="751"/>
      <c r="Q29" s="754"/>
      <c r="R29" s="757"/>
      <c r="S29" s="760"/>
      <c r="T29" s="735"/>
      <c r="U29" s="721"/>
      <c r="V29" s="721"/>
      <c r="W29" s="723"/>
    </row>
    <row r="30" spans="1:23" ht="19.899999999999999" customHeight="1" x14ac:dyDescent="0.3">
      <c r="A30" s="266"/>
      <c r="B30" s="267"/>
      <c r="C30" s="634"/>
      <c r="D30" s="725"/>
      <c r="E30" s="727"/>
      <c r="F30" s="729"/>
      <c r="G30" s="732"/>
      <c r="H30" s="735"/>
      <c r="I30" s="738"/>
      <c r="J30" s="741"/>
      <c r="K30" s="744"/>
      <c r="L30" s="735"/>
      <c r="M30" s="732"/>
      <c r="N30" s="729"/>
      <c r="O30" s="748"/>
      <c r="P30" s="751"/>
      <c r="Q30" s="754"/>
      <c r="R30" s="757"/>
      <c r="S30" s="760"/>
      <c r="T30" s="735"/>
      <c r="U30" s="721"/>
      <c r="V30" s="721"/>
      <c r="W30" s="723"/>
    </row>
    <row r="31" spans="1:23" ht="19.899999999999999" customHeight="1" thickBot="1" x14ac:dyDescent="0.35">
      <c r="A31" s="268"/>
      <c r="B31" s="269"/>
      <c r="C31" s="635"/>
      <c r="D31" s="726"/>
      <c r="E31" s="728"/>
      <c r="F31" s="730"/>
      <c r="G31" s="733"/>
      <c r="H31" s="736"/>
      <c r="I31" s="739"/>
      <c r="J31" s="742"/>
      <c r="K31" s="745"/>
      <c r="L31" s="736"/>
      <c r="M31" s="733"/>
      <c r="N31" s="730"/>
      <c r="O31" s="749"/>
      <c r="P31" s="752"/>
      <c r="Q31" s="755"/>
      <c r="R31" s="758"/>
      <c r="S31" s="761"/>
      <c r="T31" s="736"/>
      <c r="U31" s="722"/>
      <c r="V31" s="722"/>
      <c r="W31" s="724"/>
    </row>
    <row r="32" spans="1:23" ht="19.899999999999999" customHeight="1" x14ac:dyDescent="0.3">
      <c r="A32" s="264"/>
      <c r="B32" s="265"/>
      <c r="C32" s="796" t="s">
        <v>204</v>
      </c>
      <c r="D32" s="725">
        <v>10</v>
      </c>
      <c r="E32" s="727">
        <v>90</v>
      </c>
      <c r="F32" s="729"/>
      <c r="G32" s="731"/>
      <c r="H32" s="734"/>
      <c r="I32" s="737"/>
      <c r="J32" s="740"/>
      <c r="K32" s="743"/>
      <c r="L32" s="734"/>
      <c r="M32" s="731"/>
      <c r="N32" s="746"/>
      <c r="O32" s="747"/>
      <c r="P32" s="750"/>
      <c r="Q32" s="753"/>
      <c r="R32" s="756"/>
      <c r="S32" s="759"/>
      <c r="T32" s="734"/>
      <c r="U32" s="721">
        <f>SUM(F32:T36)</f>
        <v>0</v>
      </c>
      <c r="V32" s="721">
        <f>U32*D32</f>
        <v>0</v>
      </c>
      <c r="W32" s="723">
        <f>U32*E32</f>
        <v>0</v>
      </c>
    </row>
    <row r="33" spans="1:23" ht="19.899999999999999" customHeight="1" x14ac:dyDescent="0.3">
      <c r="A33" s="266"/>
      <c r="B33" s="267"/>
      <c r="C33" s="634"/>
      <c r="D33" s="725"/>
      <c r="E33" s="727"/>
      <c r="F33" s="729"/>
      <c r="G33" s="732"/>
      <c r="H33" s="735"/>
      <c r="I33" s="738"/>
      <c r="J33" s="741"/>
      <c r="K33" s="744"/>
      <c r="L33" s="735"/>
      <c r="M33" s="732"/>
      <c r="N33" s="729"/>
      <c r="O33" s="748"/>
      <c r="P33" s="751"/>
      <c r="Q33" s="754"/>
      <c r="R33" s="757"/>
      <c r="S33" s="760"/>
      <c r="T33" s="735"/>
      <c r="U33" s="721"/>
      <c r="V33" s="721"/>
      <c r="W33" s="723"/>
    </row>
    <row r="34" spans="1:23" ht="19.899999999999999" customHeight="1" x14ac:dyDescent="0.3">
      <c r="A34" s="266"/>
      <c r="B34" s="267"/>
      <c r="C34" s="634"/>
      <c r="D34" s="725"/>
      <c r="E34" s="727"/>
      <c r="F34" s="729"/>
      <c r="G34" s="732"/>
      <c r="H34" s="735"/>
      <c r="I34" s="738"/>
      <c r="J34" s="741"/>
      <c r="K34" s="744"/>
      <c r="L34" s="735"/>
      <c r="M34" s="732"/>
      <c r="N34" s="729"/>
      <c r="O34" s="748"/>
      <c r="P34" s="751"/>
      <c r="Q34" s="754"/>
      <c r="R34" s="757"/>
      <c r="S34" s="760"/>
      <c r="T34" s="735"/>
      <c r="U34" s="721"/>
      <c r="V34" s="721"/>
      <c r="W34" s="723"/>
    </row>
    <row r="35" spans="1:23" ht="19.899999999999999" customHeight="1" x14ac:dyDescent="0.3">
      <c r="A35" s="266"/>
      <c r="B35" s="267"/>
      <c r="C35" s="634"/>
      <c r="D35" s="725"/>
      <c r="E35" s="727"/>
      <c r="F35" s="729"/>
      <c r="G35" s="732"/>
      <c r="H35" s="735"/>
      <c r="I35" s="738"/>
      <c r="J35" s="741"/>
      <c r="K35" s="744"/>
      <c r="L35" s="735"/>
      <c r="M35" s="732"/>
      <c r="N35" s="729"/>
      <c r="O35" s="748"/>
      <c r="P35" s="751"/>
      <c r="Q35" s="754"/>
      <c r="R35" s="757"/>
      <c r="S35" s="760"/>
      <c r="T35" s="735"/>
      <c r="U35" s="721"/>
      <c r="V35" s="721"/>
      <c r="W35" s="723"/>
    </row>
    <row r="36" spans="1:23" ht="19.899999999999999" customHeight="1" thickBot="1" x14ac:dyDescent="0.35">
      <c r="A36" s="268"/>
      <c r="B36" s="269"/>
      <c r="C36" s="635"/>
      <c r="D36" s="726"/>
      <c r="E36" s="728"/>
      <c r="F36" s="730"/>
      <c r="G36" s="733"/>
      <c r="H36" s="736"/>
      <c r="I36" s="739"/>
      <c r="J36" s="742"/>
      <c r="K36" s="745"/>
      <c r="L36" s="736"/>
      <c r="M36" s="733"/>
      <c r="N36" s="730"/>
      <c r="O36" s="749"/>
      <c r="P36" s="752"/>
      <c r="Q36" s="755"/>
      <c r="R36" s="758"/>
      <c r="S36" s="761"/>
      <c r="T36" s="736"/>
      <c r="U36" s="722"/>
      <c r="V36" s="722"/>
      <c r="W36" s="724"/>
    </row>
    <row r="37" spans="1:23" ht="19.899999999999999" customHeight="1" x14ac:dyDescent="0.3">
      <c r="A37" s="264"/>
      <c r="B37" s="265"/>
      <c r="C37" s="796" t="s">
        <v>205</v>
      </c>
      <c r="D37" s="725">
        <v>15</v>
      </c>
      <c r="E37" s="727">
        <v>120</v>
      </c>
      <c r="F37" s="729"/>
      <c r="G37" s="731"/>
      <c r="H37" s="734"/>
      <c r="I37" s="737"/>
      <c r="J37" s="740"/>
      <c r="K37" s="743"/>
      <c r="L37" s="734"/>
      <c r="M37" s="731"/>
      <c r="N37" s="746"/>
      <c r="O37" s="747"/>
      <c r="P37" s="750"/>
      <c r="Q37" s="753"/>
      <c r="R37" s="756"/>
      <c r="S37" s="759"/>
      <c r="T37" s="734"/>
      <c r="U37" s="721">
        <f>SUM(F37:T41)</f>
        <v>0</v>
      </c>
      <c r="V37" s="721">
        <f>U37*D37</f>
        <v>0</v>
      </c>
      <c r="W37" s="723">
        <f>U37*E37</f>
        <v>0</v>
      </c>
    </row>
    <row r="38" spans="1:23" ht="19.899999999999999" customHeight="1" x14ac:dyDescent="0.3">
      <c r="A38" s="266"/>
      <c r="B38" s="267"/>
      <c r="C38" s="634"/>
      <c r="D38" s="725"/>
      <c r="E38" s="727"/>
      <c r="F38" s="729"/>
      <c r="G38" s="732"/>
      <c r="H38" s="735"/>
      <c r="I38" s="738"/>
      <c r="J38" s="741"/>
      <c r="K38" s="744"/>
      <c r="L38" s="735"/>
      <c r="M38" s="732"/>
      <c r="N38" s="729"/>
      <c r="O38" s="748"/>
      <c r="P38" s="751"/>
      <c r="Q38" s="754"/>
      <c r="R38" s="757"/>
      <c r="S38" s="760"/>
      <c r="T38" s="735"/>
      <c r="U38" s="721"/>
      <c r="V38" s="721"/>
      <c r="W38" s="723"/>
    </row>
    <row r="39" spans="1:23" ht="19.899999999999999" customHeight="1" x14ac:dyDescent="0.3">
      <c r="A39" s="266"/>
      <c r="B39" s="267"/>
      <c r="C39" s="634"/>
      <c r="D39" s="725"/>
      <c r="E39" s="727"/>
      <c r="F39" s="729"/>
      <c r="G39" s="732"/>
      <c r="H39" s="735"/>
      <c r="I39" s="738"/>
      <c r="J39" s="741"/>
      <c r="K39" s="744"/>
      <c r="L39" s="735"/>
      <c r="M39" s="732"/>
      <c r="N39" s="729"/>
      <c r="O39" s="748"/>
      <c r="P39" s="751"/>
      <c r="Q39" s="754"/>
      <c r="R39" s="757"/>
      <c r="S39" s="760"/>
      <c r="T39" s="735"/>
      <c r="U39" s="721"/>
      <c r="V39" s="721"/>
      <c r="W39" s="723"/>
    </row>
    <row r="40" spans="1:23" ht="19.899999999999999" customHeight="1" x14ac:dyDescent="0.3">
      <c r="A40" s="266"/>
      <c r="B40" s="267"/>
      <c r="C40" s="634"/>
      <c r="D40" s="725"/>
      <c r="E40" s="727"/>
      <c r="F40" s="729"/>
      <c r="G40" s="732"/>
      <c r="H40" s="735"/>
      <c r="I40" s="738"/>
      <c r="J40" s="741"/>
      <c r="K40" s="744"/>
      <c r="L40" s="735"/>
      <c r="M40" s="732"/>
      <c r="N40" s="729"/>
      <c r="O40" s="748"/>
      <c r="P40" s="751"/>
      <c r="Q40" s="754"/>
      <c r="R40" s="757"/>
      <c r="S40" s="760"/>
      <c r="T40" s="735"/>
      <c r="U40" s="721"/>
      <c r="V40" s="721"/>
      <c r="W40" s="723"/>
    </row>
    <row r="41" spans="1:23" ht="19.899999999999999" customHeight="1" thickBot="1" x14ac:dyDescent="0.35">
      <c r="A41" s="268"/>
      <c r="B41" s="269"/>
      <c r="C41" s="635"/>
      <c r="D41" s="726"/>
      <c r="E41" s="728"/>
      <c r="F41" s="730"/>
      <c r="G41" s="733"/>
      <c r="H41" s="736"/>
      <c r="I41" s="739"/>
      <c r="J41" s="742"/>
      <c r="K41" s="745"/>
      <c r="L41" s="736"/>
      <c r="M41" s="733"/>
      <c r="N41" s="730"/>
      <c r="O41" s="749"/>
      <c r="P41" s="752"/>
      <c r="Q41" s="755"/>
      <c r="R41" s="758"/>
      <c r="S41" s="761"/>
      <c r="T41" s="736"/>
      <c r="U41" s="722"/>
      <c r="V41" s="722"/>
      <c r="W41" s="724"/>
    </row>
    <row r="42" spans="1:23" ht="19.899999999999999" customHeight="1" x14ac:dyDescent="0.3">
      <c r="A42" s="264"/>
      <c r="B42" s="265"/>
      <c r="C42" s="796" t="s">
        <v>206</v>
      </c>
      <c r="D42" s="725">
        <v>6</v>
      </c>
      <c r="E42" s="727">
        <v>120</v>
      </c>
      <c r="F42" s="729"/>
      <c r="G42" s="731"/>
      <c r="H42" s="734"/>
      <c r="I42" s="737"/>
      <c r="J42" s="740"/>
      <c r="K42" s="743"/>
      <c r="L42" s="734"/>
      <c r="M42" s="731"/>
      <c r="N42" s="746"/>
      <c r="O42" s="747"/>
      <c r="P42" s="750"/>
      <c r="Q42" s="753"/>
      <c r="R42" s="756"/>
      <c r="S42" s="759"/>
      <c r="T42" s="734"/>
      <c r="U42" s="721">
        <f>SUM(F42:T46)</f>
        <v>0</v>
      </c>
      <c r="V42" s="721">
        <f>U42*D42</f>
        <v>0</v>
      </c>
      <c r="W42" s="723">
        <f>U42*E42</f>
        <v>0</v>
      </c>
    </row>
    <row r="43" spans="1:23" ht="19.899999999999999" customHeight="1" x14ac:dyDescent="0.3">
      <c r="A43" s="266"/>
      <c r="B43" s="267"/>
      <c r="C43" s="634"/>
      <c r="D43" s="725"/>
      <c r="E43" s="727"/>
      <c r="F43" s="729"/>
      <c r="G43" s="732"/>
      <c r="H43" s="735"/>
      <c r="I43" s="738"/>
      <c r="J43" s="741"/>
      <c r="K43" s="744"/>
      <c r="L43" s="735"/>
      <c r="M43" s="732"/>
      <c r="N43" s="729"/>
      <c r="O43" s="748"/>
      <c r="P43" s="751"/>
      <c r="Q43" s="754"/>
      <c r="R43" s="757"/>
      <c r="S43" s="760"/>
      <c r="T43" s="735"/>
      <c r="U43" s="721"/>
      <c r="V43" s="721"/>
      <c r="W43" s="723"/>
    </row>
    <row r="44" spans="1:23" ht="19.899999999999999" customHeight="1" x14ac:dyDescent="0.3">
      <c r="A44" s="266"/>
      <c r="B44" s="267"/>
      <c r="C44" s="634"/>
      <c r="D44" s="725"/>
      <c r="E44" s="727"/>
      <c r="F44" s="729"/>
      <c r="G44" s="732"/>
      <c r="H44" s="735"/>
      <c r="I44" s="738"/>
      <c r="J44" s="741"/>
      <c r="K44" s="744"/>
      <c r="L44" s="735"/>
      <c r="M44" s="732"/>
      <c r="N44" s="729"/>
      <c r="O44" s="748"/>
      <c r="P44" s="751"/>
      <c r="Q44" s="754"/>
      <c r="R44" s="757"/>
      <c r="S44" s="760"/>
      <c r="T44" s="735"/>
      <c r="U44" s="721"/>
      <c r="V44" s="721"/>
      <c r="W44" s="723"/>
    </row>
    <row r="45" spans="1:23" ht="19.899999999999999" customHeight="1" x14ac:dyDescent="0.3">
      <c r="A45" s="266"/>
      <c r="B45" s="267"/>
      <c r="C45" s="634"/>
      <c r="D45" s="725"/>
      <c r="E45" s="727"/>
      <c r="F45" s="729"/>
      <c r="G45" s="732"/>
      <c r="H45" s="735"/>
      <c r="I45" s="738"/>
      <c r="J45" s="741"/>
      <c r="K45" s="744"/>
      <c r="L45" s="735"/>
      <c r="M45" s="732"/>
      <c r="N45" s="729"/>
      <c r="O45" s="748"/>
      <c r="P45" s="751"/>
      <c r="Q45" s="754"/>
      <c r="R45" s="757"/>
      <c r="S45" s="760"/>
      <c r="T45" s="735"/>
      <c r="U45" s="721"/>
      <c r="V45" s="721"/>
      <c r="W45" s="723"/>
    </row>
    <row r="46" spans="1:23" ht="19.899999999999999" customHeight="1" thickBot="1" x14ac:dyDescent="0.35">
      <c r="A46" s="268"/>
      <c r="B46" s="269"/>
      <c r="C46" s="635"/>
      <c r="D46" s="726"/>
      <c r="E46" s="728"/>
      <c r="F46" s="730"/>
      <c r="G46" s="733"/>
      <c r="H46" s="736"/>
      <c r="I46" s="739"/>
      <c r="J46" s="742"/>
      <c r="K46" s="745"/>
      <c r="L46" s="736"/>
      <c r="M46" s="733"/>
      <c r="N46" s="730"/>
      <c r="O46" s="749"/>
      <c r="P46" s="752"/>
      <c r="Q46" s="755"/>
      <c r="R46" s="758"/>
      <c r="S46" s="761"/>
      <c r="T46" s="736"/>
      <c r="U46" s="722"/>
      <c r="V46" s="722"/>
      <c r="W46" s="724"/>
    </row>
    <row r="47" spans="1:23" ht="19.899999999999999" customHeight="1" x14ac:dyDescent="0.3">
      <c r="A47" s="264"/>
      <c r="B47" s="265"/>
      <c r="C47" s="796" t="s">
        <v>207</v>
      </c>
      <c r="D47" s="725">
        <v>6</v>
      </c>
      <c r="E47" s="727">
        <v>45</v>
      </c>
      <c r="F47" s="729"/>
      <c r="G47" s="731"/>
      <c r="H47" s="734"/>
      <c r="I47" s="737"/>
      <c r="J47" s="740"/>
      <c r="K47" s="743"/>
      <c r="L47" s="734"/>
      <c r="M47" s="731"/>
      <c r="N47" s="746"/>
      <c r="O47" s="747"/>
      <c r="P47" s="750"/>
      <c r="Q47" s="753"/>
      <c r="R47" s="756"/>
      <c r="S47" s="759"/>
      <c r="T47" s="734"/>
      <c r="U47" s="721">
        <f>SUM(F47:T51)</f>
        <v>0</v>
      </c>
      <c r="V47" s="721">
        <f>U47*D47</f>
        <v>0</v>
      </c>
      <c r="W47" s="723">
        <f>U47*E47</f>
        <v>0</v>
      </c>
    </row>
    <row r="48" spans="1:23" ht="19.899999999999999" customHeight="1" x14ac:dyDescent="0.3">
      <c r="A48" s="266"/>
      <c r="B48" s="267"/>
      <c r="C48" s="634"/>
      <c r="D48" s="725"/>
      <c r="E48" s="727"/>
      <c r="F48" s="729"/>
      <c r="G48" s="732"/>
      <c r="H48" s="735"/>
      <c r="I48" s="738"/>
      <c r="J48" s="741"/>
      <c r="K48" s="744"/>
      <c r="L48" s="735"/>
      <c r="M48" s="732"/>
      <c r="N48" s="729"/>
      <c r="O48" s="748"/>
      <c r="P48" s="751"/>
      <c r="Q48" s="754"/>
      <c r="R48" s="757"/>
      <c r="S48" s="760"/>
      <c r="T48" s="735"/>
      <c r="U48" s="721"/>
      <c r="V48" s="721"/>
      <c r="W48" s="723"/>
    </row>
    <row r="49" spans="1:23" ht="19.899999999999999" customHeight="1" x14ac:dyDescent="0.3">
      <c r="A49" s="266"/>
      <c r="B49" s="267"/>
      <c r="C49" s="634"/>
      <c r="D49" s="725"/>
      <c r="E49" s="727"/>
      <c r="F49" s="729"/>
      <c r="G49" s="732"/>
      <c r="H49" s="735"/>
      <c r="I49" s="738"/>
      <c r="J49" s="741"/>
      <c r="K49" s="744"/>
      <c r="L49" s="735"/>
      <c r="M49" s="732"/>
      <c r="N49" s="729"/>
      <c r="O49" s="748"/>
      <c r="P49" s="751"/>
      <c r="Q49" s="754"/>
      <c r="R49" s="757"/>
      <c r="S49" s="760"/>
      <c r="T49" s="735"/>
      <c r="U49" s="721"/>
      <c r="V49" s="721"/>
      <c r="W49" s="723"/>
    </row>
    <row r="50" spans="1:23" ht="19.899999999999999" customHeight="1" x14ac:dyDescent="0.3">
      <c r="A50" s="266"/>
      <c r="B50" s="267"/>
      <c r="C50" s="634"/>
      <c r="D50" s="725"/>
      <c r="E50" s="727"/>
      <c r="F50" s="729"/>
      <c r="G50" s="732"/>
      <c r="H50" s="735"/>
      <c r="I50" s="738"/>
      <c r="J50" s="741"/>
      <c r="K50" s="744"/>
      <c r="L50" s="735"/>
      <c r="M50" s="732"/>
      <c r="N50" s="729"/>
      <c r="O50" s="748"/>
      <c r="P50" s="751"/>
      <c r="Q50" s="754"/>
      <c r="R50" s="757"/>
      <c r="S50" s="760"/>
      <c r="T50" s="735"/>
      <c r="U50" s="721"/>
      <c r="V50" s="721"/>
      <c r="W50" s="723"/>
    </row>
    <row r="51" spans="1:23" ht="19.899999999999999" customHeight="1" thickBot="1" x14ac:dyDescent="0.35">
      <c r="A51" s="268"/>
      <c r="B51" s="269"/>
      <c r="C51" s="635"/>
      <c r="D51" s="726"/>
      <c r="E51" s="728"/>
      <c r="F51" s="730"/>
      <c r="G51" s="733"/>
      <c r="H51" s="736"/>
      <c r="I51" s="739"/>
      <c r="J51" s="742"/>
      <c r="K51" s="745"/>
      <c r="L51" s="736"/>
      <c r="M51" s="733"/>
      <c r="N51" s="730"/>
      <c r="O51" s="749"/>
      <c r="P51" s="752"/>
      <c r="Q51" s="755"/>
      <c r="R51" s="758"/>
      <c r="S51" s="761"/>
      <c r="T51" s="736"/>
      <c r="U51" s="722"/>
      <c r="V51" s="722"/>
      <c r="W51" s="724"/>
    </row>
    <row r="52" spans="1:23" ht="19.899999999999999" customHeight="1" x14ac:dyDescent="0.3">
      <c r="A52" s="264"/>
      <c r="B52" s="265"/>
      <c r="C52" s="796" t="s">
        <v>208</v>
      </c>
      <c r="D52" s="725">
        <v>5</v>
      </c>
      <c r="E52" s="727">
        <v>54</v>
      </c>
      <c r="F52" s="729"/>
      <c r="G52" s="731"/>
      <c r="H52" s="734"/>
      <c r="I52" s="737"/>
      <c r="J52" s="740"/>
      <c r="K52" s="743"/>
      <c r="L52" s="734"/>
      <c r="M52" s="731"/>
      <c r="N52" s="746"/>
      <c r="O52" s="747"/>
      <c r="P52" s="750"/>
      <c r="Q52" s="753"/>
      <c r="R52" s="756"/>
      <c r="S52" s="759"/>
      <c r="T52" s="734"/>
      <c r="U52" s="721">
        <f>SUM(F52:T56)</f>
        <v>0</v>
      </c>
      <c r="V52" s="721">
        <f>U52*D52</f>
        <v>0</v>
      </c>
      <c r="W52" s="723">
        <f>U52*E52</f>
        <v>0</v>
      </c>
    </row>
    <row r="53" spans="1:23" ht="19.899999999999999" customHeight="1" x14ac:dyDescent="0.3">
      <c r="A53" s="266"/>
      <c r="B53" s="267"/>
      <c r="C53" s="634"/>
      <c r="D53" s="725"/>
      <c r="E53" s="727"/>
      <c r="F53" s="729"/>
      <c r="G53" s="732"/>
      <c r="H53" s="735"/>
      <c r="I53" s="738"/>
      <c r="J53" s="741"/>
      <c r="K53" s="744"/>
      <c r="L53" s="735"/>
      <c r="M53" s="732"/>
      <c r="N53" s="729"/>
      <c r="O53" s="748"/>
      <c r="P53" s="751"/>
      <c r="Q53" s="754"/>
      <c r="R53" s="757"/>
      <c r="S53" s="760"/>
      <c r="T53" s="735"/>
      <c r="U53" s="721"/>
      <c r="V53" s="721"/>
      <c r="W53" s="723"/>
    </row>
    <row r="54" spans="1:23" ht="19.899999999999999" customHeight="1" x14ac:dyDescent="0.3">
      <c r="A54" s="266"/>
      <c r="B54" s="267"/>
      <c r="C54" s="634"/>
      <c r="D54" s="725"/>
      <c r="E54" s="727"/>
      <c r="F54" s="729"/>
      <c r="G54" s="732"/>
      <c r="H54" s="735"/>
      <c r="I54" s="738"/>
      <c r="J54" s="741"/>
      <c r="K54" s="744"/>
      <c r="L54" s="735"/>
      <c r="M54" s="732"/>
      <c r="N54" s="729"/>
      <c r="O54" s="748"/>
      <c r="P54" s="751"/>
      <c r="Q54" s="754"/>
      <c r="R54" s="757"/>
      <c r="S54" s="760"/>
      <c r="T54" s="735"/>
      <c r="U54" s="721"/>
      <c r="V54" s="721"/>
      <c r="W54" s="723"/>
    </row>
    <row r="55" spans="1:23" ht="19.899999999999999" customHeight="1" x14ac:dyDescent="0.3">
      <c r="A55" s="266"/>
      <c r="B55" s="267"/>
      <c r="C55" s="634"/>
      <c r="D55" s="725"/>
      <c r="E55" s="727"/>
      <c r="F55" s="729"/>
      <c r="G55" s="732"/>
      <c r="H55" s="735"/>
      <c r="I55" s="738"/>
      <c r="J55" s="741"/>
      <c r="K55" s="744"/>
      <c r="L55" s="735"/>
      <c r="M55" s="732"/>
      <c r="N55" s="729"/>
      <c r="O55" s="748"/>
      <c r="P55" s="751"/>
      <c r="Q55" s="754"/>
      <c r="R55" s="757"/>
      <c r="S55" s="760"/>
      <c r="T55" s="735"/>
      <c r="U55" s="721"/>
      <c r="V55" s="721"/>
      <c r="W55" s="723"/>
    </row>
    <row r="56" spans="1:23" ht="19.899999999999999" customHeight="1" thickBot="1" x14ac:dyDescent="0.35">
      <c r="A56" s="268"/>
      <c r="B56" s="269"/>
      <c r="C56" s="635"/>
      <c r="D56" s="726"/>
      <c r="E56" s="728"/>
      <c r="F56" s="730"/>
      <c r="G56" s="733"/>
      <c r="H56" s="736"/>
      <c r="I56" s="739"/>
      <c r="J56" s="742"/>
      <c r="K56" s="745"/>
      <c r="L56" s="736"/>
      <c r="M56" s="733"/>
      <c r="N56" s="730"/>
      <c r="O56" s="749"/>
      <c r="P56" s="752"/>
      <c r="Q56" s="755"/>
      <c r="R56" s="758"/>
      <c r="S56" s="761"/>
      <c r="T56" s="736"/>
      <c r="U56" s="722"/>
      <c r="V56" s="722"/>
      <c r="W56" s="724"/>
    </row>
    <row r="57" spans="1:23" s="300" customFormat="1" ht="19.899999999999999" customHeight="1" x14ac:dyDescent="0.4">
      <c r="A57" s="807" t="s">
        <v>86</v>
      </c>
      <c r="B57" s="808"/>
      <c r="C57" s="809"/>
      <c r="D57" s="301"/>
      <c r="E57" s="302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3"/>
      <c r="S57" s="303"/>
      <c r="T57" s="303"/>
      <c r="U57" s="307"/>
      <c r="V57" s="307"/>
      <c r="W57" s="306"/>
    </row>
    <row r="58" spans="1:23" ht="19.899999999999999" customHeight="1" x14ac:dyDescent="0.3">
      <c r="A58" s="264"/>
      <c r="B58" s="265"/>
      <c r="C58" s="796" t="s">
        <v>209</v>
      </c>
      <c r="D58" s="725">
        <v>12</v>
      </c>
      <c r="E58" s="727">
        <v>95</v>
      </c>
      <c r="F58" s="729"/>
      <c r="G58" s="776"/>
      <c r="H58" s="800"/>
      <c r="I58" s="801"/>
      <c r="J58" s="802"/>
      <c r="K58" s="803"/>
      <c r="L58" s="800"/>
      <c r="M58" s="776"/>
      <c r="N58" s="777"/>
      <c r="O58" s="778"/>
      <c r="P58" s="779"/>
      <c r="Q58" s="797"/>
      <c r="R58" s="798"/>
      <c r="S58" s="799"/>
      <c r="T58" s="800"/>
      <c r="U58" s="721">
        <f>SUM(F58:T62)</f>
        <v>0</v>
      </c>
      <c r="V58" s="721">
        <f>U58*D58</f>
        <v>0</v>
      </c>
      <c r="W58" s="723">
        <f>U58*E58</f>
        <v>0</v>
      </c>
    </row>
    <row r="59" spans="1:23" ht="19.899999999999999" customHeight="1" x14ac:dyDescent="0.3">
      <c r="A59" s="266"/>
      <c r="B59" s="267"/>
      <c r="C59" s="634"/>
      <c r="D59" s="725"/>
      <c r="E59" s="727"/>
      <c r="F59" s="729"/>
      <c r="G59" s="732"/>
      <c r="H59" s="735"/>
      <c r="I59" s="738"/>
      <c r="J59" s="741"/>
      <c r="K59" s="744"/>
      <c r="L59" s="735"/>
      <c r="M59" s="732"/>
      <c r="N59" s="729"/>
      <c r="O59" s="748"/>
      <c r="P59" s="751"/>
      <c r="Q59" s="754"/>
      <c r="R59" s="757"/>
      <c r="S59" s="760"/>
      <c r="T59" s="735"/>
      <c r="U59" s="721"/>
      <c r="V59" s="721"/>
      <c r="W59" s="723"/>
    </row>
    <row r="60" spans="1:23" ht="19.899999999999999" customHeight="1" x14ac:dyDescent="0.3">
      <c r="A60" s="266"/>
      <c r="B60" s="267"/>
      <c r="C60" s="634"/>
      <c r="D60" s="725"/>
      <c r="E60" s="727"/>
      <c r="F60" s="729"/>
      <c r="G60" s="732"/>
      <c r="H60" s="735"/>
      <c r="I60" s="738"/>
      <c r="J60" s="741"/>
      <c r="K60" s="744"/>
      <c r="L60" s="735"/>
      <c r="M60" s="732"/>
      <c r="N60" s="729"/>
      <c r="O60" s="748"/>
      <c r="P60" s="751"/>
      <c r="Q60" s="754"/>
      <c r="R60" s="757"/>
      <c r="S60" s="760"/>
      <c r="T60" s="735"/>
      <c r="U60" s="721"/>
      <c r="V60" s="721"/>
      <c r="W60" s="723"/>
    </row>
    <row r="61" spans="1:23" ht="19.899999999999999" customHeight="1" x14ac:dyDescent="0.3">
      <c r="A61" s="266"/>
      <c r="B61" s="267"/>
      <c r="C61" s="634"/>
      <c r="D61" s="725"/>
      <c r="E61" s="727"/>
      <c r="F61" s="729"/>
      <c r="G61" s="732"/>
      <c r="H61" s="735"/>
      <c r="I61" s="738"/>
      <c r="J61" s="741"/>
      <c r="K61" s="744"/>
      <c r="L61" s="735"/>
      <c r="M61" s="732"/>
      <c r="N61" s="729"/>
      <c r="O61" s="748"/>
      <c r="P61" s="751"/>
      <c r="Q61" s="754"/>
      <c r="R61" s="757"/>
      <c r="S61" s="760"/>
      <c r="T61" s="735"/>
      <c r="U61" s="721"/>
      <c r="V61" s="721"/>
      <c r="W61" s="723"/>
    </row>
    <row r="62" spans="1:23" ht="19.899999999999999" customHeight="1" thickBot="1" x14ac:dyDescent="0.35">
      <c r="A62" s="268"/>
      <c r="B62" s="269"/>
      <c r="C62" s="635"/>
      <c r="D62" s="726"/>
      <c r="E62" s="728"/>
      <c r="F62" s="730"/>
      <c r="G62" s="733"/>
      <c r="H62" s="736"/>
      <c r="I62" s="739"/>
      <c r="J62" s="742"/>
      <c r="K62" s="745"/>
      <c r="L62" s="736"/>
      <c r="M62" s="733"/>
      <c r="N62" s="730"/>
      <c r="O62" s="749"/>
      <c r="P62" s="752"/>
      <c r="Q62" s="755"/>
      <c r="R62" s="758"/>
      <c r="S62" s="761"/>
      <c r="T62" s="736"/>
      <c r="U62" s="722"/>
      <c r="V62" s="722"/>
      <c r="W62" s="724"/>
    </row>
    <row r="63" spans="1:23" ht="19.899999999999999" customHeight="1" x14ac:dyDescent="0.3">
      <c r="A63" s="264"/>
      <c r="B63" s="265"/>
      <c r="C63" s="796" t="s">
        <v>210</v>
      </c>
      <c r="D63" s="725">
        <v>15</v>
      </c>
      <c r="E63" s="727">
        <v>62</v>
      </c>
      <c r="F63" s="729"/>
      <c r="G63" s="731"/>
      <c r="H63" s="734"/>
      <c r="I63" s="737"/>
      <c r="J63" s="740"/>
      <c r="K63" s="743"/>
      <c r="L63" s="734"/>
      <c r="M63" s="731"/>
      <c r="N63" s="746"/>
      <c r="O63" s="747"/>
      <c r="P63" s="750"/>
      <c r="Q63" s="753"/>
      <c r="R63" s="756"/>
      <c r="S63" s="759"/>
      <c r="T63" s="734"/>
      <c r="U63" s="721">
        <f>SUM(F63:T67)</f>
        <v>0</v>
      </c>
      <c r="V63" s="721">
        <f>U63*D63</f>
        <v>0</v>
      </c>
      <c r="W63" s="723">
        <f>U63*E63</f>
        <v>0</v>
      </c>
    </row>
    <row r="64" spans="1:23" ht="19.899999999999999" customHeight="1" x14ac:dyDescent="0.3">
      <c r="A64" s="266"/>
      <c r="B64" s="267"/>
      <c r="C64" s="634"/>
      <c r="D64" s="725"/>
      <c r="E64" s="727"/>
      <c r="F64" s="729"/>
      <c r="G64" s="732"/>
      <c r="H64" s="735"/>
      <c r="I64" s="738"/>
      <c r="J64" s="741"/>
      <c r="K64" s="744"/>
      <c r="L64" s="735"/>
      <c r="M64" s="732"/>
      <c r="N64" s="729"/>
      <c r="O64" s="748"/>
      <c r="P64" s="751"/>
      <c r="Q64" s="754"/>
      <c r="R64" s="757"/>
      <c r="S64" s="760"/>
      <c r="T64" s="735"/>
      <c r="U64" s="721"/>
      <c r="V64" s="721"/>
      <c r="W64" s="723"/>
    </row>
    <row r="65" spans="1:23" ht="19.899999999999999" customHeight="1" x14ac:dyDescent="0.3">
      <c r="A65" s="266"/>
      <c r="B65" s="267"/>
      <c r="C65" s="634"/>
      <c r="D65" s="725"/>
      <c r="E65" s="727"/>
      <c r="F65" s="729"/>
      <c r="G65" s="732"/>
      <c r="H65" s="735"/>
      <c r="I65" s="738"/>
      <c r="J65" s="741"/>
      <c r="K65" s="744"/>
      <c r="L65" s="735"/>
      <c r="M65" s="732"/>
      <c r="N65" s="729"/>
      <c r="O65" s="748"/>
      <c r="P65" s="751"/>
      <c r="Q65" s="754"/>
      <c r="R65" s="757"/>
      <c r="S65" s="760"/>
      <c r="T65" s="735"/>
      <c r="U65" s="721"/>
      <c r="V65" s="721"/>
      <c r="W65" s="723"/>
    </row>
    <row r="66" spans="1:23" ht="19.899999999999999" customHeight="1" x14ac:dyDescent="0.3">
      <c r="A66" s="266"/>
      <c r="B66" s="267"/>
      <c r="C66" s="634"/>
      <c r="D66" s="725"/>
      <c r="E66" s="727"/>
      <c r="F66" s="729"/>
      <c r="G66" s="732"/>
      <c r="H66" s="735"/>
      <c r="I66" s="738"/>
      <c r="J66" s="741"/>
      <c r="K66" s="744"/>
      <c r="L66" s="735"/>
      <c r="M66" s="732"/>
      <c r="N66" s="729"/>
      <c r="O66" s="748"/>
      <c r="P66" s="751"/>
      <c r="Q66" s="754"/>
      <c r="R66" s="757"/>
      <c r="S66" s="760"/>
      <c r="T66" s="735"/>
      <c r="U66" s="721"/>
      <c r="V66" s="721"/>
      <c r="W66" s="723"/>
    </row>
    <row r="67" spans="1:23" ht="19.899999999999999" customHeight="1" thickBot="1" x14ac:dyDescent="0.35">
      <c r="A67" s="268"/>
      <c r="B67" s="269"/>
      <c r="C67" s="635"/>
      <c r="D67" s="726"/>
      <c r="E67" s="728"/>
      <c r="F67" s="730"/>
      <c r="G67" s="733"/>
      <c r="H67" s="736"/>
      <c r="I67" s="739"/>
      <c r="J67" s="742"/>
      <c r="K67" s="745"/>
      <c r="L67" s="736"/>
      <c r="M67" s="733"/>
      <c r="N67" s="730"/>
      <c r="O67" s="749"/>
      <c r="P67" s="752"/>
      <c r="Q67" s="755"/>
      <c r="R67" s="758"/>
      <c r="S67" s="761"/>
      <c r="T67" s="736"/>
      <c r="U67" s="722"/>
      <c r="V67" s="722"/>
      <c r="W67" s="724"/>
    </row>
    <row r="68" spans="1:23" ht="19.899999999999999" customHeight="1" x14ac:dyDescent="0.3">
      <c r="A68" s="264"/>
      <c r="B68" s="265"/>
      <c r="C68" s="796" t="s">
        <v>211</v>
      </c>
      <c r="D68" s="725">
        <v>10</v>
      </c>
      <c r="E68" s="727">
        <v>90</v>
      </c>
      <c r="F68" s="729"/>
      <c r="G68" s="731"/>
      <c r="H68" s="734"/>
      <c r="I68" s="737"/>
      <c r="J68" s="740"/>
      <c r="K68" s="743"/>
      <c r="L68" s="734"/>
      <c r="M68" s="731"/>
      <c r="N68" s="746"/>
      <c r="O68" s="747"/>
      <c r="P68" s="750"/>
      <c r="Q68" s="753"/>
      <c r="R68" s="756"/>
      <c r="S68" s="759"/>
      <c r="T68" s="734"/>
      <c r="U68" s="721">
        <f>SUM(F68:T72)</f>
        <v>0</v>
      </c>
      <c r="V68" s="721">
        <f>U68*D68</f>
        <v>0</v>
      </c>
      <c r="W68" s="723">
        <f>U68*E68</f>
        <v>0</v>
      </c>
    </row>
    <row r="69" spans="1:23" ht="19.899999999999999" customHeight="1" x14ac:dyDescent="0.3">
      <c r="A69" s="266"/>
      <c r="B69" s="267"/>
      <c r="C69" s="634"/>
      <c r="D69" s="725"/>
      <c r="E69" s="727"/>
      <c r="F69" s="729"/>
      <c r="G69" s="732"/>
      <c r="H69" s="735"/>
      <c r="I69" s="738"/>
      <c r="J69" s="741"/>
      <c r="K69" s="744"/>
      <c r="L69" s="735"/>
      <c r="M69" s="732"/>
      <c r="N69" s="729"/>
      <c r="O69" s="748"/>
      <c r="P69" s="751"/>
      <c r="Q69" s="754"/>
      <c r="R69" s="757"/>
      <c r="S69" s="760"/>
      <c r="T69" s="735"/>
      <c r="U69" s="721"/>
      <c r="V69" s="721"/>
      <c r="W69" s="723"/>
    </row>
    <row r="70" spans="1:23" ht="19.899999999999999" customHeight="1" x14ac:dyDescent="0.3">
      <c r="A70" s="266"/>
      <c r="B70" s="267"/>
      <c r="C70" s="634"/>
      <c r="D70" s="725"/>
      <c r="E70" s="727"/>
      <c r="F70" s="729"/>
      <c r="G70" s="732"/>
      <c r="H70" s="735"/>
      <c r="I70" s="738"/>
      <c r="J70" s="741"/>
      <c r="K70" s="744"/>
      <c r="L70" s="735"/>
      <c r="M70" s="732"/>
      <c r="N70" s="729"/>
      <c r="O70" s="748"/>
      <c r="P70" s="751"/>
      <c r="Q70" s="754"/>
      <c r="R70" s="757"/>
      <c r="S70" s="760"/>
      <c r="T70" s="735"/>
      <c r="U70" s="721"/>
      <c r="V70" s="721"/>
      <c r="W70" s="723"/>
    </row>
    <row r="71" spans="1:23" ht="19.899999999999999" customHeight="1" x14ac:dyDescent="0.3">
      <c r="A71" s="266"/>
      <c r="B71" s="267"/>
      <c r="C71" s="634"/>
      <c r="D71" s="725"/>
      <c r="E71" s="727"/>
      <c r="F71" s="729"/>
      <c r="G71" s="732"/>
      <c r="H71" s="735"/>
      <c r="I71" s="738"/>
      <c r="J71" s="741"/>
      <c r="K71" s="744"/>
      <c r="L71" s="735"/>
      <c r="M71" s="732"/>
      <c r="N71" s="729"/>
      <c r="O71" s="748"/>
      <c r="P71" s="751"/>
      <c r="Q71" s="754"/>
      <c r="R71" s="757"/>
      <c r="S71" s="760"/>
      <c r="T71" s="735"/>
      <c r="U71" s="721"/>
      <c r="V71" s="721"/>
      <c r="W71" s="723"/>
    </row>
    <row r="72" spans="1:23" ht="19.899999999999999" customHeight="1" thickBot="1" x14ac:dyDescent="0.35">
      <c r="A72" s="268"/>
      <c r="B72" s="269"/>
      <c r="C72" s="635"/>
      <c r="D72" s="726"/>
      <c r="E72" s="728"/>
      <c r="F72" s="730"/>
      <c r="G72" s="733"/>
      <c r="H72" s="736"/>
      <c r="I72" s="739"/>
      <c r="J72" s="742"/>
      <c r="K72" s="745"/>
      <c r="L72" s="736"/>
      <c r="M72" s="733"/>
      <c r="N72" s="730"/>
      <c r="O72" s="749"/>
      <c r="P72" s="752"/>
      <c r="Q72" s="755"/>
      <c r="R72" s="758"/>
      <c r="S72" s="761"/>
      <c r="T72" s="736"/>
      <c r="U72" s="722"/>
      <c r="V72" s="722"/>
      <c r="W72" s="724"/>
    </row>
    <row r="73" spans="1:23" s="300" customFormat="1" ht="19.899999999999999" customHeight="1" x14ac:dyDescent="0.4">
      <c r="A73" s="807" t="s">
        <v>87</v>
      </c>
      <c r="B73" s="808"/>
      <c r="C73" s="809"/>
      <c r="D73" s="301"/>
      <c r="E73" s="302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R73" s="303"/>
      <c r="S73" s="303"/>
      <c r="T73" s="303"/>
      <c r="U73" s="305"/>
      <c r="V73" s="307"/>
      <c r="W73" s="306"/>
    </row>
    <row r="74" spans="1:23" ht="19.899999999999999" customHeight="1" x14ac:dyDescent="0.3">
      <c r="A74" s="264"/>
      <c r="B74" s="265"/>
      <c r="C74" s="796" t="s">
        <v>212</v>
      </c>
      <c r="D74" s="725">
        <v>10</v>
      </c>
      <c r="E74" s="727">
        <v>70</v>
      </c>
      <c r="F74" s="729"/>
      <c r="G74" s="776"/>
      <c r="H74" s="800"/>
      <c r="I74" s="801"/>
      <c r="J74" s="802"/>
      <c r="K74" s="803"/>
      <c r="L74" s="800"/>
      <c r="M74" s="776"/>
      <c r="N74" s="777"/>
      <c r="O74" s="778"/>
      <c r="P74" s="779"/>
      <c r="Q74" s="797"/>
      <c r="R74" s="798"/>
      <c r="S74" s="799"/>
      <c r="T74" s="800"/>
      <c r="U74" s="810">
        <f>SUM(F74:T78)</f>
        <v>0</v>
      </c>
      <c r="V74" s="721">
        <f>U74*D74</f>
        <v>0</v>
      </c>
      <c r="W74" s="723">
        <f>U74*E74</f>
        <v>0</v>
      </c>
    </row>
    <row r="75" spans="1:23" ht="19.899999999999999" customHeight="1" x14ac:dyDescent="0.3">
      <c r="A75" s="266"/>
      <c r="B75" s="267"/>
      <c r="C75" s="634"/>
      <c r="D75" s="725"/>
      <c r="E75" s="727"/>
      <c r="F75" s="729"/>
      <c r="G75" s="732"/>
      <c r="H75" s="735"/>
      <c r="I75" s="738"/>
      <c r="J75" s="741"/>
      <c r="K75" s="744"/>
      <c r="L75" s="735"/>
      <c r="M75" s="732"/>
      <c r="N75" s="729"/>
      <c r="O75" s="748"/>
      <c r="P75" s="751"/>
      <c r="Q75" s="754"/>
      <c r="R75" s="757"/>
      <c r="S75" s="760"/>
      <c r="T75" s="735"/>
      <c r="U75" s="721"/>
      <c r="V75" s="721"/>
      <c r="W75" s="723"/>
    </row>
    <row r="76" spans="1:23" ht="19.899999999999999" customHeight="1" x14ac:dyDescent="0.3">
      <c r="A76" s="266"/>
      <c r="B76" s="267"/>
      <c r="C76" s="634"/>
      <c r="D76" s="725"/>
      <c r="E76" s="727"/>
      <c r="F76" s="729"/>
      <c r="G76" s="732"/>
      <c r="H76" s="735"/>
      <c r="I76" s="738"/>
      <c r="J76" s="741"/>
      <c r="K76" s="744"/>
      <c r="L76" s="735"/>
      <c r="M76" s="732"/>
      <c r="N76" s="729"/>
      <c r="O76" s="748"/>
      <c r="P76" s="751"/>
      <c r="Q76" s="754"/>
      <c r="R76" s="757"/>
      <c r="S76" s="760"/>
      <c r="T76" s="735"/>
      <c r="U76" s="721"/>
      <c r="V76" s="721"/>
      <c r="W76" s="723"/>
    </row>
    <row r="77" spans="1:23" ht="19.899999999999999" customHeight="1" x14ac:dyDescent="0.3">
      <c r="A77" s="266"/>
      <c r="B77" s="267"/>
      <c r="C77" s="634"/>
      <c r="D77" s="725"/>
      <c r="E77" s="727"/>
      <c r="F77" s="729"/>
      <c r="G77" s="732"/>
      <c r="H77" s="735"/>
      <c r="I77" s="738"/>
      <c r="J77" s="741"/>
      <c r="K77" s="744"/>
      <c r="L77" s="735"/>
      <c r="M77" s="732"/>
      <c r="N77" s="729"/>
      <c r="O77" s="748"/>
      <c r="P77" s="751"/>
      <c r="Q77" s="754"/>
      <c r="R77" s="757"/>
      <c r="S77" s="760"/>
      <c r="T77" s="735"/>
      <c r="U77" s="721"/>
      <c r="V77" s="721"/>
      <c r="W77" s="723"/>
    </row>
    <row r="78" spans="1:23" ht="19.899999999999999" customHeight="1" thickBot="1" x14ac:dyDescent="0.35">
      <c r="A78" s="268"/>
      <c r="B78" s="269"/>
      <c r="C78" s="635"/>
      <c r="D78" s="726"/>
      <c r="E78" s="728"/>
      <c r="F78" s="730"/>
      <c r="G78" s="733"/>
      <c r="H78" s="736"/>
      <c r="I78" s="739"/>
      <c r="J78" s="742"/>
      <c r="K78" s="745"/>
      <c r="L78" s="736"/>
      <c r="M78" s="733"/>
      <c r="N78" s="730"/>
      <c r="O78" s="749"/>
      <c r="P78" s="752"/>
      <c r="Q78" s="755"/>
      <c r="R78" s="758"/>
      <c r="S78" s="761"/>
      <c r="T78" s="736"/>
      <c r="U78" s="722"/>
      <c r="V78" s="722"/>
      <c r="W78" s="724"/>
    </row>
    <row r="79" spans="1:23" ht="19.899999999999999" customHeight="1" x14ac:dyDescent="0.3">
      <c r="A79" s="264"/>
      <c r="B79" s="265"/>
      <c r="C79" s="796" t="s">
        <v>213</v>
      </c>
      <c r="D79" s="725">
        <v>10</v>
      </c>
      <c r="E79" s="727">
        <v>80</v>
      </c>
      <c r="F79" s="729"/>
      <c r="G79" s="731"/>
      <c r="H79" s="734"/>
      <c r="I79" s="737"/>
      <c r="J79" s="740"/>
      <c r="K79" s="743"/>
      <c r="L79" s="734"/>
      <c r="M79" s="731"/>
      <c r="N79" s="746"/>
      <c r="O79" s="747"/>
      <c r="P79" s="750"/>
      <c r="Q79" s="753"/>
      <c r="R79" s="756"/>
      <c r="S79" s="759"/>
      <c r="T79" s="734"/>
      <c r="U79" s="811">
        <f>SUM(F79:T83)</f>
        <v>0</v>
      </c>
      <c r="V79" s="721">
        <f>U79*D79</f>
        <v>0</v>
      </c>
      <c r="W79" s="723">
        <f>U79*E79</f>
        <v>0</v>
      </c>
    </row>
    <row r="80" spans="1:23" ht="19.899999999999999" customHeight="1" x14ac:dyDescent="0.3">
      <c r="A80" s="266"/>
      <c r="B80" s="267"/>
      <c r="C80" s="634"/>
      <c r="D80" s="725"/>
      <c r="E80" s="727"/>
      <c r="F80" s="729"/>
      <c r="G80" s="732"/>
      <c r="H80" s="735"/>
      <c r="I80" s="738"/>
      <c r="J80" s="741"/>
      <c r="K80" s="744"/>
      <c r="L80" s="735"/>
      <c r="M80" s="732"/>
      <c r="N80" s="729"/>
      <c r="O80" s="748"/>
      <c r="P80" s="751"/>
      <c r="Q80" s="754"/>
      <c r="R80" s="757"/>
      <c r="S80" s="760"/>
      <c r="T80" s="735"/>
      <c r="U80" s="721"/>
      <c r="V80" s="721"/>
      <c r="W80" s="723"/>
    </row>
    <row r="81" spans="1:23" ht="19.899999999999999" customHeight="1" x14ac:dyDescent="0.3">
      <c r="A81" s="266"/>
      <c r="B81" s="267"/>
      <c r="C81" s="634"/>
      <c r="D81" s="725"/>
      <c r="E81" s="727"/>
      <c r="F81" s="729"/>
      <c r="G81" s="732"/>
      <c r="H81" s="735"/>
      <c r="I81" s="738"/>
      <c r="J81" s="741"/>
      <c r="K81" s="744"/>
      <c r="L81" s="735"/>
      <c r="M81" s="732"/>
      <c r="N81" s="729"/>
      <c r="O81" s="748"/>
      <c r="P81" s="751"/>
      <c r="Q81" s="754"/>
      <c r="R81" s="757"/>
      <c r="S81" s="760"/>
      <c r="T81" s="735"/>
      <c r="U81" s="721"/>
      <c r="V81" s="721"/>
      <c r="W81" s="723"/>
    </row>
    <row r="82" spans="1:23" ht="19.899999999999999" customHeight="1" x14ac:dyDescent="0.3">
      <c r="A82" s="266"/>
      <c r="B82" s="267"/>
      <c r="C82" s="634"/>
      <c r="D82" s="725"/>
      <c r="E82" s="727"/>
      <c r="F82" s="729"/>
      <c r="G82" s="732"/>
      <c r="H82" s="735"/>
      <c r="I82" s="738"/>
      <c r="J82" s="741"/>
      <c r="K82" s="744"/>
      <c r="L82" s="735"/>
      <c r="M82" s="732"/>
      <c r="N82" s="729"/>
      <c r="O82" s="748"/>
      <c r="P82" s="751"/>
      <c r="Q82" s="754"/>
      <c r="R82" s="757"/>
      <c r="S82" s="760"/>
      <c r="T82" s="735"/>
      <c r="U82" s="721"/>
      <c r="V82" s="721"/>
      <c r="W82" s="723"/>
    </row>
    <row r="83" spans="1:23" ht="19.899999999999999" customHeight="1" thickBot="1" x14ac:dyDescent="0.35">
      <c r="A83" s="268"/>
      <c r="B83" s="269"/>
      <c r="C83" s="635"/>
      <c r="D83" s="726"/>
      <c r="E83" s="728"/>
      <c r="F83" s="730"/>
      <c r="G83" s="733"/>
      <c r="H83" s="736"/>
      <c r="I83" s="739"/>
      <c r="J83" s="742"/>
      <c r="K83" s="745"/>
      <c r="L83" s="736"/>
      <c r="M83" s="733"/>
      <c r="N83" s="730"/>
      <c r="O83" s="749"/>
      <c r="P83" s="752"/>
      <c r="Q83" s="755"/>
      <c r="R83" s="758"/>
      <c r="S83" s="761"/>
      <c r="T83" s="736"/>
      <c r="U83" s="722"/>
      <c r="V83" s="722"/>
      <c r="W83" s="724"/>
    </row>
    <row r="84" spans="1:23" ht="19.899999999999999" customHeight="1" x14ac:dyDescent="0.3">
      <c r="A84" s="264"/>
      <c r="B84" s="265"/>
      <c r="C84" s="796" t="s">
        <v>214</v>
      </c>
      <c r="D84" s="725">
        <v>12</v>
      </c>
      <c r="E84" s="727">
        <v>90</v>
      </c>
      <c r="F84" s="729"/>
      <c r="G84" s="731"/>
      <c r="H84" s="734"/>
      <c r="I84" s="737"/>
      <c r="J84" s="740"/>
      <c r="K84" s="743"/>
      <c r="L84" s="734"/>
      <c r="M84" s="731"/>
      <c r="N84" s="746"/>
      <c r="O84" s="747"/>
      <c r="P84" s="750"/>
      <c r="Q84" s="753"/>
      <c r="R84" s="756"/>
      <c r="S84" s="759"/>
      <c r="T84" s="734"/>
      <c r="U84" s="811">
        <f>SUM(F84:T88)</f>
        <v>0</v>
      </c>
      <c r="V84" s="721">
        <f>U84*D84</f>
        <v>0</v>
      </c>
      <c r="W84" s="723">
        <f>U84*E84</f>
        <v>0</v>
      </c>
    </row>
    <row r="85" spans="1:23" ht="19.899999999999999" customHeight="1" x14ac:dyDescent="0.3">
      <c r="A85" s="266"/>
      <c r="B85" s="267"/>
      <c r="C85" s="634"/>
      <c r="D85" s="725"/>
      <c r="E85" s="727"/>
      <c r="F85" s="729"/>
      <c r="G85" s="732"/>
      <c r="H85" s="735"/>
      <c r="I85" s="738"/>
      <c r="J85" s="741"/>
      <c r="K85" s="744"/>
      <c r="L85" s="735"/>
      <c r="M85" s="732"/>
      <c r="N85" s="729"/>
      <c r="O85" s="748"/>
      <c r="P85" s="751"/>
      <c r="Q85" s="754"/>
      <c r="R85" s="757"/>
      <c r="S85" s="760"/>
      <c r="T85" s="735"/>
      <c r="U85" s="721"/>
      <c r="V85" s="721"/>
      <c r="W85" s="723"/>
    </row>
    <row r="86" spans="1:23" ht="19.899999999999999" customHeight="1" x14ac:dyDescent="0.3">
      <c r="A86" s="266"/>
      <c r="B86" s="267"/>
      <c r="C86" s="634"/>
      <c r="D86" s="725"/>
      <c r="E86" s="727"/>
      <c r="F86" s="729"/>
      <c r="G86" s="732"/>
      <c r="H86" s="735"/>
      <c r="I86" s="738"/>
      <c r="J86" s="741"/>
      <c r="K86" s="744"/>
      <c r="L86" s="735"/>
      <c r="M86" s="732"/>
      <c r="N86" s="729"/>
      <c r="O86" s="748"/>
      <c r="P86" s="751"/>
      <c r="Q86" s="754"/>
      <c r="R86" s="757"/>
      <c r="S86" s="760"/>
      <c r="T86" s="735"/>
      <c r="U86" s="721"/>
      <c r="V86" s="721"/>
      <c r="W86" s="723"/>
    </row>
    <row r="87" spans="1:23" ht="19.899999999999999" customHeight="1" x14ac:dyDescent="0.3">
      <c r="A87" s="266"/>
      <c r="B87" s="267"/>
      <c r="C87" s="634"/>
      <c r="D87" s="725"/>
      <c r="E87" s="727"/>
      <c r="F87" s="729"/>
      <c r="G87" s="732"/>
      <c r="H87" s="735"/>
      <c r="I87" s="738"/>
      <c r="J87" s="741"/>
      <c r="K87" s="744"/>
      <c r="L87" s="735"/>
      <c r="M87" s="732"/>
      <c r="N87" s="729"/>
      <c r="O87" s="748"/>
      <c r="P87" s="751"/>
      <c r="Q87" s="754"/>
      <c r="R87" s="757"/>
      <c r="S87" s="760"/>
      <c r="T87" s="735"/>
      <c r="U87" s="721"/>
      <c r="V87" s="721"/>
      <c r="W87" s="723"/>
    </row>
    <row r="88" spans="1:23" ht="19.899999999999999" customHeight="1" thickBot="1" x14ac:dyDescent="0.35">
      <c r="A88" s="268"/>
      <c r="B88" s="269"/>
      <c r="C88" s="635"/>
      <c r="D88" s="726"/>
      <c r="E88" s="728"/>
      <c r="F88" s="730"/>
      <c r="G88" s="733"/>
      <c r="H88" s="736"/>
      <c r="I88" s="739"/>
      <c r="J88" s="742"/>
      <c r="K88" s="745"/>
      <c r="L88" s="736"/>
      <c r="M88" s="733"/>
      <c r="N88" s="730"/>
      <c r="O88" s="749"/>
      <c r="P88" s="752"/>
      <c r="Q88" s="755"/>
      <c r="R88" s="758"/>
      <c r="S88" s="761"/>
      <c r="T88" s="736"/>
      <c r="U88" s="722"/>
      <c r="V88" s="722"/>
      <c r="W88" s="724"/>
    </row>
    <row r="89" spans="1:23" ht="19.899999999999999" customHeight="1" x14ac:dyDescent="0.3">
      <c r="A89" s="264"/>
      <c r="B89" s="265"/>
      <c r="C89" s="796" t="s">
        <v>215</v>
      </c>
      <c r="D89" s="725">
        <v>8</v>
      </c>
      <c r="E89" s="727">
        <v>95</v>
      </c>
      <c r="F89" s="729"/>
      <c r="G89" s="731"/>
      <c r="H89" s="734"/>
      <c r="I89" s="737"/>
      <c r="J89" s="740"/>
      <c r="K89" s="743"/>
      <c r="L89" s="734"/>
      <c r="M89" s="731"/>
      <c r="N89" s="746"/>
      <c r="O89" s="747"/>
      <c r="P89" s="750"/>
      <c r="Q89" s="753"/>
      <c r="R89" s="756"/>
      <c r="S89" s="759"/>
      <c r="T89" s="734"/>
      <c r="U89" s="811">
        <f>SUM(F89:T93)</f>
        <v>0</v>
      </c>
      <c r="V89" s="721">
        <f>U89*D89</f>
        <v>0</v>
      </c>
      <c r="W89" s="723">
        <f>U89*E89</f>
        <v>0</v>
      </c>
    </row>
    <row r="90" spans="1:23" ht="19.899999999999999" customHeight="1" x14ac:dyDescent="0.3">
      <c r="A90" s="266"/>
      <c r="B90" s="267"/>
      <c r="C90" s="634"/>
      <c r="D90" s="725"/>
      <c r="E90" s="727"/>
      <c r="F90" s="729"/>
      <c r="G90" s="732"/>
      <c r="H90" s="735"/>
      <c r="I90" s="738"/>
      <c r="J90" s="741"/>
      <c r="K90" s="744"/>
      <c r="L90" s="735"/>
      <c r="M90" s="732"/>
      <c r="N90" s="729"/>
      <c r="O90" s="748"/>
      <c r="P90" s="751"/>
      <c r="Q90" s="754"/>
      <c r="R90" s="757"/>
      <c r="S90" s="760"/>
      <c r="T90" s="735"/>
      <c r="U90" s="721"/>
      <c r="V90" s="721"/>
      <c r="W90" s="723"/>
    </row>
    <row r="91" spans="1:23" ht="19.899999999999999" customHeight="1" x14ac:dyDescent="0.3">
      <c r="A91" s="266"/>
      <c r="B91" s="267"/>
      <c r="C91" s="634"/>
      <c r="D91" s="725"/>
      <c r="E91" s="727"/>
      <c r="F91" s="729"/>
      <c r="G91" s="732"/>
      <c r="H91" s="735"/>
      <c r="I91" s="738"/>
      <c r="J91" s="741"/>
      <c r="K91" s="744"/>
      <c r="L91" s="735"/>
      <c r="M91" s="732"/>
      <c r="N91" s="729"/>
      <c r="O91" s="748"/>
      <c r="P91" s="751"/>
      <c r="Q91" s="754"/>
      <c r="R91" s="757"/>
      <c r="S91" s="760"/>
      <c r="T91" s="735"/>
      <c r="U91" s="721"/>
      <c r="V91" s="721"/>
      <c r="W91" s="723"/>
    </row>
    <row r="92" spans="1:23" ht="19.899999999999999" customHeight="1" x14ac:dyDescent="0.3">
      <c r="A92" s="266"/>
      <c r="B92" s="267"/>
      <c r="C92" s="634"/>
      <c r="D92" s="725"/>
      <c r="E92" s="727"/>
      <c r="F92" s="729"/>
      <c r="G92" s="732"/>
      <c r="H92" s="735"/>
      <c r="I92" s="738"/>
      <c r="J92" s="741"/>
      <c r="K92" s="744"/>
      <c r="L92" s="735"/>
      <c r="M92" s="732"/>
      <c r="N92" s="729"/>
      <c r="O92" s="748"/>
      <c r="P92" s="751"/>
      <c r="Q92" s="754"/>
      <c r="R92" s="757"/>
      <c r="S92" s="760"/>
      <c r="T92" s="735"/>
      <c r="U92" s="721"/>
      <c r="V92" s="721"/>
      <c r="W92" s="723"/>
    </row>
    <row r="93" spans="1:23" ht="19.899999999999999" customHeight="1" thickBot="1" x14ac:dyDescent="0.35">
      <c r="A93" s="268"/>
      <c r="B93" s="269"/>
      <c r="C93" s="635"/>
      <c r="D93" s="726"/>
      <c r="E93" s="728"/>
      <c r="F93" s="730"/>
      <c r="G93" s="733"/>
      <c r="H93" s="736"/>
      <c r="I93" s="739"/>
      <c r="J93" s="742"/>
      <c r="K93" s="745"/>
      <c r="L93" s="736"/>
      <c r="M93" s="733"/>
      <c r="N93" s="730"/>
      <c r="O93" s="749"/>
      <c r="P93" s="752"/>
      <c r="Q93" s="755"/>
      <c r="R93" s="758"/>
      <c r="S93" s="761"/>
      <c r="T93" s="736"/>
      <c r="U93" s="722"/>
      <c r="V93" s="722"/>
      <c r="W93" s="724"/>
    </row>
    <row r="94" spans="1:23" ht="19.899999999999999" customHeight="1" x14ac:dyDescent="0.3">
      <c r="A94" s="264"/>
      <c r="B94" s="265"/>
      <c r="C94" s="796" t="s">
        <v>216</v>
      </c>
      <c r="D94" s="725">
        <v>6</v>
      </c>
      <c r="E94" s="727">
        <v>120</v>
      </c>
      <c r="F94" s="729"/>
      <c r="G94" s="731"/>
      <c r="H94" s="734"/>
      <c r="I94" s="737"/>
      <c r="J94" s="740"/>
      <c r="K94" s="743"/>
      <c r="L94" s="734"/>
      <c r="M94" s="731"/>
      <c r="N94" s="746"/>
      <c r="O94" s="747"/>
      <c r="P94" s="750"/>
      <c r="Q94" s="753"/>
      <c r="R94" s="756"/>
      <c r="S94" s="759"/>
      <c r="T94" s="734"/>
      <c r="U94" s="721">
        <f>SUM(F94:T98)</f>
        <v>0</v>
      </c>
      <c r="V94" s="721">
        <f>U94*D94</f>
        <v>0</v>
      </c>
      <c r="W94" s="723">
        <f>U94*E94</f>
        <v>0</v>
      </c>
    </row>
    <row r="95" spans="1:23" ht="19.899999999999999" customHeight="1" x14ac:dyDescent="0.3">
      <c r="A95" s="266"/>
      <c r="B95" s="267"/>
      <c r="C95" s="634"/>
      <c r="D95" s="725"/>
      <c r="E95" s="727"/>
      <c r="F95" s="729"/>
      <c r="G95" s="732"/>
      <c r="H95" s="735"/>
      <c r="I95" s="738"/>
      <c r="J95" s="741"/>
      <c r="K95" s="744"/>
      <c r="L95" s="735"/>
      <c r="M95" s="732"/>
      <c r="N95" s="729"/>
      <c r="O95" s="748"/>
      <c r="P95" s="751"/>
      <c r="Q95" s="754"/>
      <c r="R95" s="757"/>
      <c r="S95" s="760"/>
      <c r="T95" s="735"/>
      <c r="U95" s="721"/>
      <c r="V95" s="721"/>
      <c r="W95" s="723"/>
    </row>
    <row r="96" spans="1:23" ht="19.899999999999999" customHeight="1" x14ac:dyDescent="0.3">
      <c r="A96" s="266"/>
      <c r="B96" s="267"/>
      <c r="C96" s="634"/>
      <c r="D96" s="725"/>
      <c r="E96" s="727"/>
      <c r="F96" s="729"/>
      <c r="G96" s="732"/>
      <c r="H96" s="735"/>
      <c r="I96" s="738"/>
      <c r="J96" s="741"/>
      <c r="K96" s="744"/>
      <c r="L96" s="735"/>
      <c r="M96" s="732"/>
      <c r="N96" s="729"/>
      <c r="O96" s="748"/>
      <c r="P96" s="751"/>
      <c r="Q96" s="754"/>
      <c r="R96" s="757"/>
      <c r="S96" s="760"/>
      <c r="T96" s="735"/>
      <c r="U96" s="721"/>
      <c r="V96" s="721"/>
      <c r="W96" s="723"/>
    </row>
    <row r="97" spans="1:23" ht="19.899999999999999" customHeight="1" x14ac:dyDescent="0.3">
      <c r="A97" s="266"/>
      <c r="B97" s="267"/>
      <c r="C97" s="634"/>
      <c r="D97" s="725"/>
      <c r="E97" s="727"/>
      <c r="F97" s="729"/>
      <c r="G97" s="732"/>
      <c r="H97" s="735"/>
      <c r="I97" s="738"/>
      <c r="J97" s="741"/>
      <c r="K97" s="744"/>
      <c r="L97" s="735"/>
      <c r="M97" s="732"/>
      <c r="N97" s="729"/>
      <c r="O97" s="748"/>
      <c r="P97" s="751"/>
      <c r="Q97" s="754"/>
      <c r="R97" s="757"/>
      <c r="S97" s="760"/>
      <c r="T97" s="735"/>
      <c r="U97" s="721"/>
      <c r="V97" s="721"/>
      <c r="W97" s="723"/>
    </row>
    <row r="98" spans="1:23" ht="19.899999999999999" customHeight="1" thickBot="1" x14ac:dyDescent="0.35">
      <c r="A98" s="268"/>
      <c r="B98" s="269"/>
      <c r="C98" s="635"/>
      <c r="D98" s="726"/>
      <c r="E98" s="728"/>
      <c r="F98" s="730"/>
      <c r="G98" s="733"/>
      <c r="H98" s="736"/>
      <c r="I98" s="739"/>
      <c r="J98" s="742"/>
      <c r="K98" s="745"/>
      <c r="L98" s="736"/>
      <c r="M98" s="733"/>
      <c r="N98" s="730"/>
      <c r="O98" s="749"/>
      <c r="P98" s="752"/>
      <c r="Q98" s="755"/>
      <c r="R98" s="758"/>
      <c r="S98" s="761"/>
      <c r="T98" s="736"/>
      <c r="U98" s="722"/>
      <c r="V98" s="722"/>
      <c r="W98" s="724"/>
    </row>
    <row r="99" spans="1:23" ht="19.899999999999999" customHeight="1" x14ac:dyDescent="0.3">
      <c r="A99" s="264"/>
      <c r="B99" s="265"/>
      <c r="C99" s="796" t="s">
        <v>217</v>
      </c>
      <c r="D99" s="725">
        <v>3</v>
      </c>
      <c r="E99" s="727">
        <v>120</v>
      </c>
      <c r="F99" s="729"/>
      <c r="G99" s="731"/>
      <c r="H99" s="734"/>
      <c r="I99" s="737"/>
      <c r="J99" s="740"/>
      <c r="K99" s="743"/>
      <c r="L99" s="734"/>
      <c r="M99" s="731"/>
      <c r="N99" s="746"/>
      <c r="O99" s="747"/>
      <c r="P99" s="750"/>
      <c r="Q99" s="753"/>
      <c r="R99" s="756"/>
      <c r="S99" s="759"/>
      <c r="T99" s="734"/>
      <c r="U99" s="721">
        <f>SUM(F99:T103)</f>
        <v>0</v>
      </c>
      <c r="V99" s="721">
        <f>U99*D99</f>
        <v>0</v>
      </c>
      <c r="W99" s="723">
        <f>U99*E99</f>
        <v>0</v>
      </c>
    </row>
    <row r="100" spans="1:23" ht="19.899999999999999" customHeight="1" x14ac:dyDescent="0.3">
      <c r="A100" s="266"/>
      <c r="B100" s="267"/>
      <c r="C100" s="634"/>
      <c r="D100" s="725"/>
      <c r="E100" s="727"/>
      <c r="F100" s="729"/>
      <c r="G100" s="732"/>
      <c r="H100" s="735"/>
      <c r="I100" s="738"/>
      <c r="J100" s="741"/>
      <c r="K100" s="744"/>
      <c r="L100" s="735"/>
      <c r="M100" s="732"/>
      <c r="N100" s="729"/>
      <c r="O100" s="748"/>
      <c r="P100" s="751"/>
      <c r="Q100" s="754"/>
      <c r="R100" s="757"/>
      <c r="S100" s="760"/>
      <c r="T100" s="735"/>
      <c r="U100" s="721"/>
      <c r="V100" s="721"/>
      <c r="W100" s="723"/>
    </row>
    <row r="101" spans="1:23" ht="19.899999999999999" customHeight="1" x14ac:dyDescent="0.3">
      <c r="A101" s="266"/>
      <c r="B101" s="267"/>
      <c r="C101" s="634"/>
      <c r="D101" s="725"/>
      <c r="E101" s="727"/>
      <c r="F101" s="729"/>
      <c r="G101" s="732"/>
      <c r="H101" s="735"/>
      <c r="I101" s="738"/>
      <c r="J101" s="741"/>
      <c r="K101" s="744"/>
      <c r="L101" s="735"/>
      <c r="M101" s="732"/>
      <c r="N101" s="729"/>
      <c r="O101" s="748"/>
      <c r="P101" s="751"/>
      <c r="Q101" s="754"/>
      <c r="R101" s="757"/>
      <c r="S101" s="760"/>
      <c r="T101" s="735"/>
      <c r="U101" s="721"/>
      <c r="V101" s="721"/>
      <c r="W101" s="723"/>
    </row>
    <row r="102" spans="1:23" ht="19.899999999999999" customHeight="1" x14ac:dyDescent="0.3">
      <c r="A102" s="266"/>
      <c r="B102" s="267"/>
      <c r="C102" s="634"/>
      <c r="D102" s="725"/>
      <c r="E102" s="727"/>
      <c r="F102" s="729"/>
      <c r="G102" s="732"/>
      <c r="H102" s="735"/>
      <c r="I102" s="738"/>
      <c r="J102" s="741"/>
      <c r="K102" s="744"/>
      <c r="L102" s="735"/>
      <c r="M102" s="732"/>
      <c r="N102" s="729"/>
      <c r="O102" s="748"/>
      <c r="P102" s="751"/>
      <c r="Q102" s="754"/>
      <c r="R102" s="757"/>
      <c r="S102" s="760"/>
      <c r="T102" s="735"/>
      <c r="U102" s="721"/>
      <c r="V102" s="721"/>
      <c r="W102" s="723"/>
    </row>
    <row r="103" spans="1:23" ht="19.899999999999999" customHeight="1" thickBot="1" x14ac:dyDescent="0.35">
      <c r="A103" s="268"/>
      <c r="B103" s="269"/>
      <c r="C103" s="635"/>
      <c r="D103" s="726"/>
      <c r="E103" s="728"/>
      <c r="F103" s="730"/>
      <c r="G103" s="733"/>
      <c r="H103" s="736"/>
      <c r="I103" s="739"/>
      <c r="J103" s="742"/>
      <c r="K103" s="745"/>
      <c r="L103" s="736"/>
      <c r="M103" s="733"/>
      <c r="N103" s="730"/>
      <c r="O103" s="749"/>
      <c r="P103" s="752"/>
      <c r="Q103" s="755"/>
      <c r="R103" s="758"/>
      <c r="S103" s="761"/>
      <c r="T103" s="736"/>
      <c r="U103" s="722"/>
      <c r="V103" s="722"/>
      <c r="W103" s="724"/>
    </row>
    <row r="104" spans="1:23" s="300" customFormat="1" ht="19.899999999999999" customHeight="1" x14ac:dyDescent="0.4">
      <c r="A104" s="807" t="s">
        <v>88</v>
      </c>
      <c r="B104" s="808"/>
      <c r="C104" s="809"/>
      <c r="D104" s="301"/>
      <c r="E104" s="302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5"/>
      <c r="V104" s="305"/>
      <c r="W104" s="306"/>
    </row>
    <row r="105" spans="1:23" ht="19.899999999999999" customHeight="1" x14ac:dyDescent="0.3">
      <c r="A105" s="264"/>
      <c r="B105" s="265"/>
      <c r="C105" s="796" t="s">
        <v>218</v>
      </c>
      <c r="D105" s="725">
        <v>10</v>
      </c>
      <c r="E105" s="727">
        <v>135</v>
      </c>
      <c r="F105" s="729"/>
      <c r="G105" s="776"/>
      <c r="H105" s="800"/>
      <c r="I105" s="801"/>
      <c r="J105" s="802"/>
      <c r="K105" s="803"/>
      <c r="L105" s="800"/>
      <c r="M105" s="776"/>
      <c r="N105" s="777"/>
      <c r="O105" s="778"/>
      <c r="P105" s="779"/>
      <c r="Q105" s="797"/>
      <c r="R105" s="798"/>
      <c r="S105" s="799"/>
      <c r="T105" s="800"/>
      <c r="U105" s="721">
        <f>SUM(F105:T109)</f>
        <v>0</v>
      </c>
      <c r="V105" s="721">
        <f>U105*D105</f>
        <v>0</v>
      </c>
      <c r="W105" s="723">
        <f>U105*E105</f>
        <v>0</v>
      </c>
    </row>
    <row r="106" spans="1:23" ht="19.899999999999999" customHeight="1" x14ac:dyDescent="0.3">
      <c r="A106" s="266"/>
      <c r="B106" s="267"/>
      <c r="C106" s="634"/>
      <c r="D106" s="725"/>
      <c r="E106" s="727"/>
      <c r="F106" s="729"/>
      <c r="G106" s="732"/>
      <c r="H106" s="735"/>
      <c r="I106" s="738"/>
      <c r="J106" s="741"/>
      <c r="K106" s="744"/>
      <c r="L106" s="735"/>
      <c r="M106" s="732"/>
      <c r="N106" s="729"/>
      <c r="O106" s="748"/>
      <c r="P106" s="751"/>
      <c r="Q106" s="754"/>
      <c r="R106" s="757"/>
      <c r="S106" s="760"/>
      <c r="T106" s="735"/>
      <c r="U106" s="721"/>
      <c r="V106" s="721"/>
      <c r="W106" s="723"/>
    </row>
    <row r="107" spans="1:23" ht="19.899999999999999" customHeight="1" x14ac:dyDescent="0.3">
      <c r="A107" s="266"/>
      <c r="B107" s="267"/>
      <c r="C107" s="634"/>
      <c r="D107" s="725"/>
      <c r="E107" s="727"/>
      <c r="F107" s="729"/>
      <c r="G107" s="732"/>
      <c r="H107" s="735"/>
      <c r="I107" s="738"/>
      <c r="J107" s="741"/>
      <c r="K107" s="744"/>
      <c r="L107" s="735"/>
      <c r="M107" s="732"/>
      <c r="N107" s="729"/>
      <c r="O107" s="748"/>
      <c r="P107" s="751"/>
      <c r="Q107" s="754"/>
      <c r="R107" s="757"/>
      <c r="S107" s="760"/>
      <c r="T107" s="735"/>
      <c r="U107" s="721"/>
      <c r="V107" s="721"/>
      <c r="W107" s="723"/>
    </row>
    <row r="108" spans="1:23" ht="19.899999999999999" customHeight="1" x14ac:dyDescent="0.3">
      <c r="A108" s="266"/>
      <c r="B108" s="267"/>
      <c r="C108" s="634"/>
      <c r="D108" s="725"/>
      <c r="E108" s="727"/>
      <c r="F108" s="729"/>
      <c r="G108" s="732"/>
      <c r="H108" s="735"/>
      <c r="I108" s="738"/>
      <c r="J108" s="741"/>
      <c r="K108" s="744"/>
      <c r="L108" s="735"/>
      <c r="M108" s="732"/>
      <c r="N108" s="729"/>
      <c r="O108" s="748"/>
      <c r="P108" s="751"/>
      <c r="Q108" s="754"/>
      <c r="R108" s="757"/>
      <c r="S108" s="760"/>
      <c r="T108" s="735"/>
      <c r="U108" s="721"/>
      <c r="V108" s="721"/>
      <c r="W108" s="723"/>
    </row>
    <row r="109" spans="1:23" ht="19.899999999999999" customHeight="1" thickBot="1" x14ac:dyDescent="0.35">
      <c r="A109" s="268"/>
      <c r="B109" s="269"/>
      <c r="C109" s="635"/>
      <c r="D109" s="726"/>
      <c r="E109" s="728"/>
      <c r="F109" s="730"/>
      <c r="G109" s="733"/>
      <c r="H109" s="736"/>
      <c r="I109" s="739"/>
      <c r="J109" s="742"/>
      <c r="K109" s="745"/>
      <c r="L109" s="736"/>
      <c r="M109" s="733"/>
      <c r="N109" s="730"/>
      <c r="O109" s="749"/>
      <c r="P109" s="752"/>
      <c r="Q109" s="755"/>
      <c r="R109" s="758"/>
      <c r="S109" s="761"/>
      <c r="T109" s="736"/>
      <c r="U109" s="722"/>
      <c r="V109" s="722"/>
      <c r="W109" s="724"/>
    </row>
    <row r="110" spans="1:23" ht="19.899999999999999" customHeight="1" x14ac:dyDescent="0.3">
      <c r="A110" s="264"/>
      <c r="B110" s="265"/>
      <c r="C110" s="796" t="s">
        <v>219</v>
      </c>
      <c r="D110" s="725">
        <v>3</v>
      </c>
      <c r="E110" s="727">
        <v>90</v>
      </c>
      <c r="F110" s="729"/>
      <c r="G110" s="731"/>
      <c r="H110" s="734"/>
      <c r="I110" s="737"/>
      <c r="J110" s="740"/>
      <c r="K110" s="743"/>
      <c r="L110" s="734"/>
      <c r="M110" s="731"/>
      <c r="N110" s="746"/>
      <c r="O110" s="747"/>
      <c r="P110" s="750"/>
      <c r="Q110" s="753"/>
      <c r="R110" s="756"/>
      <c r="S110" s="759"/>
      <c r="T110" s="734"/>
      <c r="U110" s="721">
        <f>SUM(F110:T114)</f>
        <v>0</v>
      </c>
      <c r="V110" s="721">
        <f>U110*D110</f>
        <v>0</v>
      </c>
      <c r="W110" s="723">
        <f>U110*E110</f>
        <v>0</v>
      </c>
    </row>
    <row r="111" spans="1:23" ht="19.899999999999999" customHeight="1" x14ac:dyDescent="0.3">
      <c r="A111" s="266"/>
      <c r="B111" s="267"/>
      <c r="C111" s="634"/>
      <c r="D111" s="725"/>
      <c r="E111" s="727"/>
      <c r="F111" s="729"/>
      <c r="G111" s="732"/>
      <c r="H111" s="735"/>
      <c r="I111" s="738"/>
      <c r="J111" s="741"/>
      <c r="K111" s="744"/>
      <c r="L111" s="735"/>
      <c r="M111" s="732"/>
      <c r="N111" s="729"/>
      <c r="O111" s="748"/>
      <c r="P111" s="751"/>
      <c r="Q111" s="754"/>
      <c r="R111" s="757"/>
      <c r="S111" s="760"/>
      <c r="T111" s="735"/>
      <c r="U111" s="721"/>
      <c r="V111" s="721"/>
      <c r="W111" s="723"/>
    </row>
    <row r="112" spans="1:23" ht="19.899999999999999" customHeight="1" x14ac:dyDescent="0.3">
      <c r="A112" s="266"/>
      <c r="B112" s="267"/>
      <c r="C112" s="634"/>
      <c r="D112" s="725"/>
      <c r="E112" s="727"/>
      <c r="F112" s="729"/>
      <c r="G112" s="732"/>
      <c r="H112" s="735"/>
      <c r="I112" s="738"/>
      <c r="J112" s="741"/>
      <c r="K112" s="744"/>
      <c r="L112" s="735"/>
      <c r="M112" s="732"/>
      <c r="N112" s="729"/>
      <c r="O112" s="748"/>
      <c r="P112" s="751"/>
      <c r="Q112" s="754"/>
      <c r="R112" s="757"/>
      <c r="S112" s="760"/>
      <c r="T112" s="735"/>
      <c r="U112" s="721"/>
      <c r="V112" s="721"/>
      <c r="W112" s="723"/>
    </row>
    <row r="113" spans="1:23" ht="19.899999999999999" customHeight="1" x14ac:dyDescent="0.3">
      <c r="A113" s="266"/>
      <c r="B113" s="267"/>
      <c r="C113" s="634"/>
      <c r="D113" s="725"/>
      <c r="E113" s="727"/>
      <c r="F113" s="729"/>
      <c r="G113" s="732"/>
      <c r="H113" s="735"/>
      <c r="I113" s="738"/>
      <c r="J113" s="741"/>
      <c r="K113" s="744"/>
      <c r="L113" s="735"/>
      <c r="M113" s="732"/>
      <c r="N113" s="729"/>
      <c r="O113" s="748"/>
      <c r="P113" s="751"/>
      <c r="Q113" s="754"/>
      <c r="R113" s="757"/>
      <c r="S113" s="760"/>
      <c r="T113" s="735"/>
      <c r="U113" s="721"/>
      <c r="V113" s="721"/>
      <c r="W113" s="723"/>
    </row>
    <row r="114" spans="1:23" ht="19.899999999999999" customHeight="1" thickBot="1" x14ac:dyDescent="0.35">
      <c r="A114" s="268"/>
      <c r="B114" s="269"/>
      <c r="C114" s="635"/>
      <c r="D114" s="726"/>
      <c r="E114" s="728"/>
      <c r="F114" s="730"/>
      <c r="G114" s="733"/>
      <c r="H114" s="736"/>
      <c r="I114" s="739"/>
      <c r="J114" s="742"/>
      <c r="K114" s="745"/>
      <c r="L114" s="736"/>
      <c r="M114" s="733"/>
      <c r="N114" s="730"/>
      <c r="O114" s="749"/>
      <c r="P114" s="752"/>
      <c r="Q114" s="755"/>
      <c r="R114" s="758"/>
      <c r="S114" s="761"/>
      <c r="T114" s="736"/>
      <c r="U114" s="722"/>
      <c r="V114" s="722"/>
      <c r="W114" s="724"/>
    </row>
    <row r="115" spans="1:23" ht="19.899999999999999" customHeight="1" x14ac:dyDescent="0.3">
      <c r="A115" s="264"/>
      <c r="B115" s="265"/>
      <c r="C115" s="796" t="s">
        <v>220</v>
      </c>
      <c r="D115" s="725">
        <v>5</v>
      </c>
      <c r="E115" s="727">
        <v>100</v>
      </c>
      <c r="F115" s="729"/>
      <c r="G115" s="731"/>
      <c r="H115" s="734"/>
      <c r="I115" s="737"/>
      <c r="J115" s="740"/>
      <c r="K115" s="743"/>
      <c r="L115" s="734"/>
      <c r="M115" s="731"/>
      <c r="N115" s="746"/>
      <c r="O115" s="747"/>
      <c r="P115" s="750"/>
      <c r="Q115" s="753"/>
      <c r="R115" s="756"/>
      <c r="S115" s="759"/>
      <c r="T115" s="734"/>
      <c r="U115" s="721">
        <f>SUM(F115:T119)</f>
        <v>0</v>
      </c>
      <c r="V115" s="721">
        <f>U115*D115</f>
        <v>0</v>
      </c>
      <c r="W115" s="723">
        <f>U115*E115</f>
        <v>0</v>
      </c>
    </row>
    <row r="116" spans="1:23" ht="19.899999999999999" customHeight="1" x14ac:dyDescent="0.3">
      <c r="A116" s="266"/>
      <c r="B116" s="267"/>
      <c r="C116" s="634"/>
      <c r="D116" s="725"/>
      <c r="E116" s="727"/>
      <c r="F116" s="729"/>
      <c r="G116" s="732"/>
      <c r="H116" s="735"/>
      <c r="I116" s="738"/>
      <c r="J116" s="741"/>
      <c r="K116" s="744"/>
      <c r="L116" s="735"/>
      <c r="M116" s="732"/>
      <c r="N116" s="729"/>
      <c r="O116" s="748"/>
      <c r="P116" s="751"/>
      <c r="Q116" s="754"/>
      <c r="R116" s="757"/>
      <c r="S116" s="760"/>
      <c r="T116" s="735"/>
      <c r="U116" s="721"/>
      <c r="V116" s="721"/>
      <c r="W116" s="723"/>
    </row>
    <row r="117" spans="1:23" ht="19.899999999999999" customHeight="1" x14ac:dyDescent="0.3">
      <c r="A117" s="266"/>
      <c r="B117" s="267"/>
      <c r="C117" s="634"/>
      <c r="D117" s="725"/>
      <c r="E117" s="727"/>
      <c r="F117" s="729"/>
      <c r="G117" s="732"/>
      <c r="H117" s="735"/>
      <c r="I117" s="738"/>
      <c r="J117" s="741"/>
      <c r="K117" s="744"/>
      <c r="L117" s="735"/>
      <c r="M117" s="732"/>
      <c r="N117" s="729"/>
      <c r="O117" s="748"/>
      <c r="P117" s="751"/>
      <c r="Q117" s="754"/>
      <c r="R117" s="757"/>
      <c r="S117" s="760"/>
      <c r="T117" s="735"/>
      <c r="U117" s="721"/>
      <c r="V117" s="721"/>
      <c r="W117" s="723"/>
    </row>
    <row r="118" spans="1:23" ht="19.899999999999999" customHeight="1" x14ac:dyDescent="0.3">
      <c r="A118" s="266"/>
      <c r="B118" s="267"/>
      <c r="C118" s="634"/>
      <c r="D118" s="725"/>
      <c r="E118" s="727"/>
      <c r="F118" s="729"/>
      <c r="G118" s="732"/>
      <c r="H118" s="735"/>
      <c r="I118" s="738"/>
      <c r="J118" s="741"/>
      <c r="K118" s="744"/>
      <c r="L118" s="735"/>
      <c r="M118" s="732"/>
      <c r="N118" s="729"/>
      <c r="O118" s="748"/>
      <c r="P118" s="751"/>
      <c r="Q118" s="754"/>
      <c r="R118" s="757"/>
      <c r="S118" s="760"/>
      <c r="T118" s="735"/>
      <c r="U118" s="721"/>
      <c r="V118" s="721"/>
      <c r="W118" s="723"/>
    </row>
    <row r="119" spans="1:23" ht="19.899999999999999" customHeight="1" thickBot="1" x14ac:dyDescent="0.35">
      <c r="A119" s="268"/>
      <c r="B119" s="269"/>
      <c r="C119" s="635"/>
      <c r="D119" s="726"/>
      <c r="E119" s="728"/>
      <c r="F119" s="730"/>
      <c r="G119" s="733"/>
      <c r="H119" s="736"/>
      <c r="I119" s="739"/>
      <c r="J119" s="742"/>
      <c r="K119" s="745"/>
      <c r="L119" s="736"/>
      <c r="M119" s="733"/>
      <c r="N119" s="730"/>
      <c r="O119" s="749"/>
      <c r="P119" s="752"/>
      <c r="Q119" s="755"/>
      <c r="R119" s="758"/>
      <c r="S119" s="761"/>
      <c r="T119" s="736"/>
      <c r="U119" s="722"/>
      <c r="V119" s="722"/>
      <c r="W119" s="724"/>
    </row>
    <row r="120" spans="1:23" ht="19.899999999999999" customHeight="1" x14ac:dyDescent="0.3">
      <c r="A120" s="264"/>
      <c r="B120" s="265"/>
      <c r="C120" s="796" t="s">
        <v>221</v>
      </c>
      <c r="D120" s="725">
        <v>3</v>
      </c>
      <c r="E120" s="727">
        <v>130</v>
      </c>
      <c r="F120" s="729"/>
      <c r="G120" s="731"/>
      <c r="H120" s="734"/>
      <c r="I120" s="737"/>
      <c r="J120" s="740"/>
      <c r="K120" s="743"/>
      <c r="L120" s="734"/>
      <c r="M120" s="731"/>
      <c r="N120" s="746"/>
      <c r="O120" s="747"/>
      <c r="P120" s="750"/>
      <c r="Q120" s="753"/>
      <c r="R120" s="756"/>
      <c r="S120" s="759"/>
      <c r="T120" s="734"/>
      <c r="U120" s="721">
        <f>SUM(F120:T124)</f>
        <v>0</v>
      </c>
      <c r="V120" s="721">
        <f>U120*D120</f>
        <v>0</v>
      </c>
      <c r="W120" s="723">
        <f>U120*E120</f>
        <v>0</v>
      </c>
    </row>
    <row r="121" spans="1:23" ht="19.899999999999999" customHeight="1" x14ac:dyDescent="0.3">
      <c r="A121" s="266"/>
      <c r="B121" s="267"/>
      <c r="C121" s="634"/>
      <c r="D121" s="725"/>
      <c r="E121" s="727"/>
      <c r="F121" s="729"/>
      <c r="G121" s="732"/>
      <c r="H121" s="735"/>
      <c r="I121" s="738"/>
      <c r="J121" s="741"/>
      <c r="K121" s="744"/>
      <c r="L121" s="735"/>
      <c r="M121" s="732"/>
      <c r="N121" s="729"/>
      <c r="O121" s="748"/>
      <c r="P121" s="751"/>
      <c r="Q121" s="754"/>
      <c r="R121" s="757"/>
      <c r="S121" s="760"/>
      <c r="T121" s="735"/>
      <c r="U121" s="721"/>
      <c r="V121" s="721"/>
      <c r="W121" s="723"/>
    </row>
    <row r="122" spans="1:23" ht="19.899999999999999" customHeight="1" x14ac:dyDescent="0.3">
      <c r="A122" s="266"/>
      <c r="B122" s="267"/>
      <c r="C122" s="634"/>
      <c r="D122" s="725"/>
      <c r="E122" s="727"/>
      <c r="F122" s="729"/>
      <c r="G122" s="732"/>
      <c r="H122" s="735"/>
      <c r="I122" s="738"/>
      <c r="J122" s="741"/>
      <c r="K122" s="744"/>
      <c r="L122" s="735"/>
      <c r="M122" s="732"/>
      <c r="N122" s="729"/>
      <c r="O122" s="748"/>
      <c r="P122" s="751"/>
      <c r="Q122" s="754"/>
      <c r="R122" s="757"/>
      <c r="S122" s="760"/>
      <c r="T122" s="735"/>
      <c r="U122" s="721"/>
      <c r="V122" s="721"/>
      <c r="W122" s="723"/>
    </row>
    <row r="123" spans="1:23" ht="19.899999999999999" customHeight="1" x14ac:dyDescent="0.3">
      <c r="A123" s="266"/>
      <c r="B123" s="267"/>
      <c r="C123" s="634"/>
      <c r="D123" s="725"/>
      <c r="E123" s="727"/>
      <c r="F123" s="729"/>
      <c r="G123" s="732"/>
      <c r="H123" s="735"/>
      <c r="I123" s="738"/>
      <c r="J123" s="741"/>
      <c r="K123" s="744"/>
      <c r="L123" s="735"/>
      <c r="M123" s="732"/>
      <c r="N123" s="729"/>
      <c r="O123" s="748"/>
      <c r="P123" s="751"/>
      <c r="Q123" s="754"/>
      <c r="R123" s="757"/>
      <c r="S123" s="760"/>
      <c r="T123" s="735"/>
      <c r="U123" s="721"/>
      <c r="V123" s="721"/>
      <c r="W123" s="723"/>
    </row>
    <row r="124" spans="1:23" ht="19.899999999999999" customHeight="1" thickBot="1" x14ac:dyDescent="0.35">
      <c r="A124" s="268"/>
      <c r="B124" s="269"/>
      <c r="C124" s="635"/>
      <c r="D124" s="726"/>
      <c r="E124" s="728"/>
      <c r="F124" s="730"/>
      <c r="G124" s="733"/>
      <c r="H124" s="736"/>
      <c r="I124" s="739"/>
      <c r="J124" s="742"/>
      <c r="K124" s="745"/>
      <c r="L124" s="736"/>
      <c r="M124" s="733"/>
      <c r="N124" s="730"/>
      <c r="O124" s="749"/>
      <c r="P124" s="752"/>
      <c r="Q124" s="755"/>
      <c r="R124" s="758"/>
      <c r="S124" s="761"/>
      <c r="T124" s="736"/>
      <c r="U124" s="722"/>
      <c r="V124" s="722"/>
      <c r="W124" s="724"/>
    </row>
    <row r="125" spans="1:23" s="300" customFormat="1" ht="19.899999999999999" customHeight="1" thickBot="1" x14ac:dyDescent="0.45">
      <c r="A125" s="807" t="s">
        <v>89</v>
      </c>
      <c r="B125" s="808"/>
      <c r="C125" s="809"/>
      <c r="D125" s="301"/>
      <c r="E125" s="302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5"/>
      <c r="V125" s="305"/>
      <c r="W125" s="306"/>
    </row>
    <row r="126" spans="1:23" ht="19.899999999999999" customHeight="1" x14ac:dyDescent="0.3">
      <c r="A126" s="264"/>
      <c r="B126" s="265"/>
      <c r="C126" s="634" t="s">
        <v>222</v>
      </c>
      <c r="D126" s="725">
        <v>6</v>
      </c>
      <c r="E126" s="727">
        <v>130</v>
      </c>
      <c r="F126" s="729"/>
      <c r="G126" s="731"/>
      <c r="H126" s="734"/>
      <c r="I126" s="737"/>
      <c r="J126" s="740"/>
      <c r="K126" s="743"/>
      <c r="L126" s="734"/>
      <c r="M126" s="731"/>
      <c r="N126" s="746"/>
      <c r="O126" s="747"/>
      <c r="P126" s="750"/>
      <c r="Q126" s="753"/>
      <c r="R126" s="756"/>
      <c r="S126" s="759"/>
      <c r="T126" s="734"/>
      <c r="U126" s="721">
        <f>SUM(F126:T130)</f>
        <v>0</v>
      </c>
      <c r="V126" s="721">
        <f>U126*D126</f>
        <v>0</v>
      </c>
      <c r="W126" s="723">
        <f>U126*E126</f>
        <v>0</v>
      </c>
    </row>
    <row r="127" spans="1:23" ht="19.899999999999999" customHeight="1" x14ac:dyDescent="0.3">
      <c r="A127" s="266"/>
      <c r="B127" s="267"/>
      <c r="C127" s="634"/>
      <c r="D127" s="725"/>
      <c r="E127" s="727"/>
      <c r="F127" s="729"/>
      <c r="G127" s="732"/>
      <c r="H127" s="735"/>
      <c r="I127" s="738"/>
      <c r="J127" s="741"/>
      <c r="K127" s="744"/>
      <c r="L127" s="735"/>
      <c r="M127" s="732"/>
      <c r="N127" s="729"/>
      <c r="O127" s="748"/>
      <c r="P127" s="751"/>
      <c r="Q127" s="754"/>
      <c r="R127" s="757"/>
      <c r="S127" s="760"/>
      <c r="T127" s="735"/>
      <c r="U127" s="721"/>
      <c r="V127" s="721"/>
      <c r="W127" s="723"/>
    </row>
    <row r="128" spans="1:23" ht="19.899999999999999" customHeight="1" x14ac:dyDescent="0.3">
      <c r="A128" s="266"/>
      <c r="B128" s="267"/>
      <c r="C128" s="634"/>
      <c r="D128" s="725"/>
      <c r="E128" s="727"/>
      <c r="F128" s="729"/>
      <c r="G128" s="732"/>
      <c r="H128" s="735"/>
      <c r="I128" s="738"/>
      <c r="J128" s="741"/>
      <c r="K128" s="744"/>
      <c r="L128" s="735"/>
      <c r="M128" s="732"/>
      <c r="N128" s="729"/>
      <c r="O128" s="748"/>
      <c r="P128" s="751"/>
      <c r="Q128" s="754"/>
      <c r="R128" s="757"/>
      <c r="S128" s="760"/>
      <c r="T128" s="735"/>
      <c r="U128" s="721"/>
      <c r="V128" s="721"/>
      <c r="W128" s="723"/>
    </row>
    <row r="129" spans="1:23" ht="19.899999999999999" customHeight="1" x14ac:dyDescent="0.3">
      <c r="A129" s="266"/>
      <c r="B129" s="267"/>
      <c r="C129" s="634"/>
      <c r="D129" s="725"/>
      <c r="E129" s="727"/>
      <c r="F129" s="729"/>
      <c r="G129" s="732"/>
      <c r="H129" s="735"/>
      <c r="I129" s="738"/>
      <c r="J129" s="741"/>
      <c r="K129" s="744"/>
      <c r="L129" s="735"/>
      <c r="M129" s="732"/>
      <c r="N129" s="729"/>
      <c r="O129" s="748"/>
      <c r="P129" s="751"/>
      <c r="Q129" s="754"/>
      <c r="R129" s="757"/>
      <c r="S129" s="760"/>
      <c r="T129" s="735"/>
      <c r="U129" s="721"/>
      <c r="V129" s="721"/>
      <c r="W129" s="723"/>
    </row>
    <row r="130" spans="1:23" ht="19.899999999999999" customHeight="1" thickBot="1" x14ac:dyDescent="0.35">
      <c r="A130" s="268"/>
      <c r="B130" s="269"/>
      <c r="C130" s="635"/>
      <c r="D130" s="726"/>
      <c r="E130" s="728"/>
      <c r="F130" s="730"/>
      <c r="G130" s="733"/>
      <c r="H130" s="736"/>
      <c r="I130" s="739"/>
      <c r="J130" s="742"/>
      <c r="K130" s="745"/>
      <c r="L130" s="736"/>
      <c r="M130" s="733"/>
      <c r="N130" s="730"/>
      <c r="O130" s="749"/>
      <c r="P130" s="752"/>
      <c r="Q130" s="755"/>
      <c r="R130" s="758"/>
      <c r="S130" s="761"/>
      <c r="T130" s="736"/>
      <c r="U130" s="722"/>
      <c r="V130" s="722"/>
      <c r="W130" s="724"/>
    </row>
    <row r="131" spans="1:23" ht="19.899999999999999" customHeight="1" x14ac:dyDescent="0.3">
      <c r="A131" s="264"/>
      <c r="B131" s="265"/>
      <c r="C131" s="796" t="s">
        <v>223</v>
      </c>
      <c r="D131" s="725">
        <v>8</v>
      </c>
      <c r="E131" s="727">
        <v>125</v>
      </c>
      <c r="F131" s="729"/>
      <c r="G131" s="731"/>
      <c r="H131" s="734"/>
      <c r="I131" s="737"/>
      <c r="J131" s="740"/>
      <c r="K131" s="743"/>
      <c r="L131" s="734"/>
      <c r="M131" s="731"/>
      <c r="N131" s="746"/>
      <c r="O131" s="747"/>
      <c r="P131" s="750"/>
      <c r="Q131" s="753"/>
      <c r="R131" s="756"/>
      <c r="S131" s="759"/>
      <c r="T131" s="734"/>
      <c r="U131" s="721">
        <f>SUM(F131:T135)</f>
        <v>0</v>
      </c>
      <c r="V131" s="721">
        <f>U131*D131</f>
        <v>0</v>
      </c>
      <c r="W131" s="723">
        <f>U131*E131</f>
        <v>0</v>
      </c>
    </row>
    <row r="132" spans="1:23" ht="19.899999999999999" customHeight="1" x14ac:dyDescent="0.3">
      <c r="A132" s="266"/>
      <c r="B132" s="267"/>
      <c r="C132" s="634"/>
      <c r="D132" s="725"/>
      <c r="E132" s="727"/>
      <c r="F132" s="729"/>
      <c r="G132" s="732"/>
      <c r="H132" s="735"/>
      <c r="I132" s="738"/>
      <c r="J132" s="741"/>
      <c r="K132" s="744"/>
      <c r="L132" s="735"/>
      <c r="M132" s="732"/>
      <c r="N132" s="729"/>
      <c r="O132" s="748"/>
      <c r="P132" s="751"/>
      <c r="Q132" s="754"/>
      <c r="R132" s="757"/>
      <c r="S132" s="760"/>
      <c r="T132" s="735"/>
      <c r="U132" s="721"/>
      <c r="V132" s="721"/>
      <c r="W132" s="723"/>
    </row>
    <row r="133" spans="1:23" ht="19.899999999999999" customHeight="1" x14ac:dyDescent="0.3">
      <c r="A133" s="266"/>
      <c r="B133" s="267"/>
      <c r="C133" s="634"/>
      <c r="D133" s="725"/>
      <c r="E133" s="727"/>
      <c r="F133" s="729"/>
      <c r="G133" s="732"/>
      <c r="H133" s="735"/>
      <c r="I133" s="738"/>
      <c r="J133" s="741"/>
      <c r="K133" s="744"/>
      <c r="L133" s="735"/>
      <c r="M133" s="732"/>
      <c r="N133" s="729"/>
      <c r="O133" s="748"/>
      <c r="P133" s="751"/>
      <c r="Q133" s="754"/>
      <c r="R133" s="757"/>
      <c r="S133" s="760"/>
      <c r="T133" s="735"/>
      <c r="U133" s="721"/>
      <c r="V133" s="721"/>
      <c r="W133" s="723"/>
    </row>
    <row r="134" spans="1:23" ht="19.899999999999999" customHeight="1" x14ac:dyDescent="0.3">
      <c r="A134" s="266"/>
      <c r="B134" s="267"/>
      <c r="C134" s="634"/>
      <c r="D134" s="725"/>
      <c r="E134" s="727"/>
      <c r="F134" s="729"/>
      <c r="G134" s="732"/>
      <c r="H134" s="735"/>
      <c r="I134" s="738"/>
      <c r="J134" s="741"/>
      <c r="K134" s="744"/>
      <c r="L134" s="735"/>
      <c r="M134" s="732"/>
      <c r="N134" s="729"/>
      <c r="O134" s="748"/>
      <c r="P134" s="751"/>
      <c r="Q134" s="754"/>
      <c r="R134" s="757"/>
      <c r="S134" s="760"/>
      <c r="T134" s="735"/>
      <c r="U134" s="721"/>
      <c r="V134" s="721"/>
      <c r="W134" s="723"/>
    </row>
    <row r="135" spans="1:23" ht="19.899999999999999" customHeight="1" thickBot="1" x14ac:dyDescent="0.35">
      <c r="A135" s="268"/>
      <c r="B135" s="269"/>
      <c r="C135" s="635"/>
      <c r="D135" s="726"/>
      <c r="E135" s="728"/>
      <c r="F135" s="730"/>
      <c r="G135" s="733"/>
      <c r="H135" s="736"/>
      <c r="I135" s="739"/>
      <c r="J135" s="742"/>
      <c r="K135" s="745"/>
      <c r="L135" s="736"/>
      <c r="M135" s="733"/>
      <c r="N135" s="730"/>
      <c r="O135" s="749"/>
      <c r="P135" s="752"/>
      <c r="Q135" s="755"/>
      <c r="R135" s="758"/>
      <c r="S135" s="761"/>
      <c r="T135" s="736"/>
      <c r="U135" s="722"/>
      <c r="V135" s="722"/>
      <c r="W135" s="724"/>
    </row>
    <row r="136" spans="1:23" ht="19.899999999999999" customHeight="1" x14ac:dyDescent="0.3">
      <c r="A136" s="264"/>
      <c r="B136" s="265"/>
      <c r="C136" s="796" t="s">
        <v>224</v>
      </c>
      <c r="D136" s="725">
        <v>6</v>
      </c>
      <c r="E136" s="727">
        <v>130</v>
      </c>
      <c r="F136" s="729"/>
      <c r="G136" s="731"/>
      <c r="H136" s="734"/>
      <c r="I136" s="737"/>
      <c r="J136" s="740"/>
      <c r="K136" s="743"/>
      <c r="L136" s="734"/>
      <c r="M136" s="731"/>
      <c r="N136" s="746"/>
      <c r="O136" s="747"/>
      <c r="P136" s="750"/>
      <c r="Q136" s="753"/>
      <c r="R136" s="756"/>
      <c r="S136" s="759"/>
      <c r="T136" s="734"/>
      <c r="U136" s="721">
        <f>SUM(F136:T140)</f>
        <v>0</v>
      </c>
      <c r="V136" s="721">
        <f>U136*D136</f>
        <v>0</v>
      </c>
      <c r="W136" s="723">
        <f>U136*E136</f>
        <v>0</v>
      </c>
    </row>
    <row r="137" spans="1:23" ht="19.899999999999999" customHeight="1" x14ac:dyDescent="0.3">
      <c r="A137" s="266"/>
      <c r="B137" s="267"/>
      <c r="C137" s="634"/>
      <c r="D137" s="725"/>
      <c r="E137" s="727"/>
      <c r="F137" s="729"/>
      <c r="G137" s="732"/>
      <c r="H137" s="735"/>
      <c r="I137" s="738"/>
      <c r="J137" s="741"/>
      <c r="K137" s="744"/>
      <c r="L137" s="735"/>
      <c r="M137" s="732"/>
      <c r="N137" s="729"/>
      <c r="O137" s="748"/>
      <c r="P137" s="751"/>
      <c r="Q137" s="754"/>
      <c r="R137" s="757"/>
      <c r="S137" s="760"/>
      <c r="T137" s="735"/>
      <c r="U137" s="721"/>
      <c r="V137" s="721"/>
      <c r="W137" s="723"/>
    </row>
    <row r="138" spans="1:23" ht="19.899999999999999" customHeight="1" x14ac:dyDescent="0.3">
      <c r="A138" s="266"/>
      <c r="B138" s="267"/>
      <c r="C138" s="634"/>
      <c r="D138" s="725"/>
      <c r="E138" s="727"/>
      <c r="F138" s="729"/>
      <c r="G138" s="732"/>
      <c r="H138" s="735"/>
      <c r="I138" s="738"/>
      <c r="J138" s="741"/>
      <c r="K138" s="744"/>
      <c r="L138" s="735"/>
      <c r="M138" s="732"/>
      <c r="N138" s="729"/>
      <c r="O138" s="748"/>
      <c r="P138" s="751"/>
      <c r="Q138" s="754"/>
      <c r="R138" s="757"/>
      <c r="S138" s="760"/>
      <c r="T138" s="735"/>
      <c r="U138" s="721"/>
      <c r="V138" s="721"/>
      <c r="W138" s="723"/>
    </row>
    <row r="139" spans="1:23" ht="19.899999999999999" customHeight="1" x14ac:dyDescent="0.3">
      <c r="A139" s="266"/>
      <c r="B139" s="267"/>
      <c r="C139" s="634"/>
      <c r="D139" s="725"/>
      <c r="E139" s="727"/>
      <c r="F139" s="729"/>
      <c r="G139" s="732"/>
      <c r="H139" s="735"/>
      <c r="I139" s="738"/>
      <c r="J139" s="741"/>
      <c r="K139" s="744"/>
      <c r="L139" s="735"/>
      <c r="M139" s="732"/>
      <c r="N139" s="729"/>
      <c r="O139" s="748"/>
      <c r="P139" s="751"/>
      <c r="Q139" s="754"/>
      <c r="R139" s="757"/>
      <c r="S139" s="760"/>
      <c r="T139" s="735"/>
      <c r="U139" s="721"/>
      <c r="V139" s="721"/>
      <c r="W139" s="723"/>
    </row>
    <row r="140" spans="1:23" ht="19.899999999999999" customHeight="1" thickBot="1" x14ac:dyDescent="0.35">
      <c r="A140" s="268"/>
      <c r="B140" s="269"/>
      <c r="C140" s="635"/>
      <c r="D140" s="726"/>
      <c r="E140" s="728"/>
      <c r="F140" s="730"/>
      <c r="G140" s="733"/>
      <c r="H140" s="736"/>
      <c r="I140" s="739"/>
      <c r="J140" s="742"/>
      <c r="K140" s="745"/>
      <c r="L140" s="736"/>
      <c r="M140" s="733"/>
      <c r="N140" s="730"/>
      <c r="O140" s="749"/>
      <c r="P140" s="752"/>
      <c r="Q140" s="755"/>
      <c r="R140" s="758"/>
      <c r="S140" s="761"/>
      <c r="T140" s="736"/>
      <c r="U140" s="722"/>
      <c r="V140" s="722"/>
      <c r="W140" s="724"/>
    </row>
    <row r="141" spans="1:23" ht="19.899999999999999" customHeight="1" x14ac:dyDescent="0.3">
      <c r="A141" s="264"/>
      <c r="B141" s="265"/>
      <c r="C141" s="796" t="s">
        <v>225</v>
      </c>
      <c r="D141" s="725">
        <v>8</v>
      </c>
      <c r="E141" s="727">
        <v>185</v>
      </c>
      <c r="F141" s="729"/>
      <c r="G141" s="731"/>
      <c r="H141" s="734"/>
      <c r="I141" s="737"/>
      <c r="J141" s="740"/>
      <c r="K141" s="743"/>
      <c r="L141" s="734"/>
      <c r="M141" s="731"/>
      <c r="N141" s="746"/>
      <c r="O141" s="747"/>
      <c r="P141" s="750"/>
      <c r="Q141" s="753"/>
      <c r="R141" s="756"/>
      <c r="S141" s="759"/>
      <c r="T141" s="734"/>
      <c r="U141" s="721">
        <f>SUM(F141:T145)</f>
        <v>0</v>
      </c>
      <c r="V141" s="721">
        <f>U141*D141</f>
        <v>0</v>
      </c>
      <c r="W141" s="723">
        <f>U141*E141</f>
        <v>0</v>
      </c>
    </row>
    <row r="142" spans="1:23" ht="19.899999999999999" customHeight="1" x14ac:dyDescent="0.3">
      <c r="A142" s="266"/>
      <c r="B142" s="267"/>
      <c r="C142" s="634"/>
      <c r="D142" s="725"/>
      <c r="E142" s="727"/>
      <c r="F142" s="729"/>
      <c r="G142" s="732"/>
      <c r="H142" s="735"/>
      <c r="I142" s="738"/>
      <c r="J142" s="741"/>
      <c r="K142" s="744"/>
      <c r="L142" s="735"/>
      <c r="M142" s="732"/>
      <c r="N142" s="729"/>
      <c r="O142" s="748"/>
      <c r="P142" s="751"/>
      <c r="Q142" s="754"/>
      <c r="R142" s="757"/>
      <c r="S142" s="760"/>
      <c r="T142" s="735"/>
      <c r="U142" s="721"/>
      <c r="V142" s="721"/>
      <c r="W142" s="723"/>
    </row>
    <row r="143" spans="1:23" ht="19.899999999999999" customHeight="1" x14ac:dyDescent="0.3">
      <c r="A143" s="266"/>
      <c r="B143" s="267"/>
      <c r="C143" s="634"/>
      <c r="D143" s="725"/>
      <c r="E143" s="727"/>
      <c r="F143" s="729"/>
      <c r="G143" s="732"/>
      <c r="H143" s="735"/>
      <c r="I143" s="738"/>
      <c r="J143" s="741"/>
      <c r="K143" s="744"/>
      <c r="L143" s="735"/>
      <c r="M143" s="732"/>
      <c r="N143" s="729"/>
      <c r="O143" s="748"/>
      <c r="P143" s="751"/>
      <c r="Q143" s="754"/>
      <c r="R143" s="757"/>
      <c r="S143" s="760"/>
      <c r="T143" s="735"/>
      <c r="U143" s="721"/>
      <c r="V143" s="721"/>
      <c r="W143" s="723"/>
    </row>
    <row r="144" spans="1:23" ht="19.899999999999999" customHeight="1" x14ac:dyDescent="0.3">
      <c r="A144" s="266"/>
      <c r="B144" s="267"/>
      <c r="C144" s="634"/>
      <c r="D144" s="725"/>
      <c r="E144" s="727"/>
      <c r="F144" s="729"/>
      <c r="G144" s="732"/>
      <c r="H144" s="735"/>
      <c r="I144" s="738"/>
      <c r="J144" s="741"/>
      <c r="K144" s="744"/>
      <c r="L144" s="735"/>
      <c r="M144" s="732"/>
      <c r="N144" s="729"/>
      <c r="O144" s="748"/>
      <c r="P144" s="751"/>
      <c r="Q144" s="754"/>
      <c r="R144" s="757"/>
      <c r="S144" s="760"/>
      <c r="T144" s="735"/>
      <c r="U144" s="721"/>
      <c r="V144" s="721"/>
      <c r="W144" s="723"/>
    </row>
    <row r="145" spans="1:23" ht="19.899999999999999" customHeight="1" thickBot="1" x14ac:dyDescent="0.35">
      <c r="A145" s="268"/>
      <c r="B145" s="269"/>
      <c r="C145" s="635"/>
      <c r="D145" s="726"/>
      <c r="E145" s="728"/>
      <c r="F145" s="730"/>
      <c r="G145" s="733"/>
      <c r="H145" s="736"/>
      <c r="I145" s="739"/>
      <c r="J145" s="742"/>
      <c r="K145" s="745"/>
      <c r="L145" s="736"/>
      <c r="M145" s="733"/>
      <c r="N145" s="730"/>
      <c r="O145" s="749"/>
      <c r="P145" s="752"/>
      <c r="Q145" s="755"/>
      <c r="R145" s="758"/>
      <c r="S145" s="761"/>
      <c r="T145" s="736"/>
      <c r="U145" s="722"/>
      <c r="V145" s="722"/>
      <c r="W145" s="724"/>
    </row>
    <row r="146" spans="1:23" ht="19.899999999999999" customHeight="1" x14ac:dyDescent="0.3">
      <c r="A146" s="264"/>
      <c r="B146" s="265"/>
      <c r="C146" s="796" t="s">
        <v>226</v>
      </c>
      <c r="D146" s="725">
        <v>5</v>
      </c>
      <c r="E146" s="727">
        <v>220</v>
      </c>
      <c r="F146" s="729"/>
      <c r="G146" s="731"/>
      <c r="H146" s="734"/>
      <c r="I146" s="737"/>
      <c r="J146" s="740"/>
      <c r="K146" s="743"/>
      <c r="L146" s="734"/>
      <c r="M146" s="731"/>
      <c r="N146" s="746"/>
      <c r="O146" s="747"/>
      <c r="P146" s="750"/>
      <c r="Q146" s="753"/>
      <c r="R146" s="756"/>
      <c r="S146" s="759"/>
      <c r="T146" s="734"/>
      <c r="U146" s="721">
        <f>SUM(F146:T150)</f>
        <v>0</v>
      </c>
      <c r="V146" s="721">
        <f>U146*D146</f>
        <v>0</v>
      </c>
      <c r="W146" s="723">
        <f>U146*E146</f>
        <v>0</v>
      </c>
    </row>
    <row r="147" spans="1:23" ht="19.899999999999999" customHeight="1" x14ac:dyDescent="0.3">
      <c r="A147" s="266"/>
      <c r="B147" s="267"/>
      <c r="C147" s="634"/>
      <c r="D147" s="725"/>
      <c r="E147" s="727"/>
      <c r="F147" s="729"/>
      <c r="G147" s="732"/>
      <c r="H147" s="735"/>
      <c r="I147" s="738"/>
      <c r="J147" s="741"/>
      <c r="K147" s="744"/>
      <c r="L147" s="735"/>
      <c r="M147" s="732"/>
      <c r="N147" s="729"/>
      <c r="O147" s="748"/>
      <c r="P147" s="751"/>
      <c r="Q147" s="754"/>
      <c r="R147" s="757"/>
      <c r="S147" s="760"/>
      <c r="T147" s="735"/>
      <c r="U147" s="721"/>
      <c r="V147" s="721"/>
      <c r="W147" s="723"/>
    </row>
    <row r="148" spans="1:23" ht="19.899999999999999" customHeight="1" x14ac:dyDescent="0.3">
      <c r="A148" s="266"/>
      <c r="B148" s="267"/>
      <c r="C148" s="634"/>
      <c r="D148" s="725"/>
      <c r="E148" s="727"/>
      <c r="F148" s="729"/>
      <c r="G148" s="732"/>
      <c r="H148" s="735"/>
      <c r="I148" s="738"/>
      <c r="J148" s="741"/>
      <c r="K148" s="744"/>
      <c r="L148" s="735"/>
      <c r="M148" s="732"/>
      <c r="N148" s="729"/>
      <c r="O148" s="748"/>
      <c r="P148" s="751"/>
      <c r="Q148" s="754"/>
      <c r="R148" s="757"/>
      <c r="S148" s="760"/>
      <c r="T148" s="735"/>
      <c r="U148" s="721"/>
      <c r="V148" s="721"/>
      <c r="W148" s="723"/>
    </row>
    <row r="149" spans="1:23" ht="19.899999999999999" customHeight="1" x14ac:dyDescent="0.3">
      <c r="A149" s="266"/>
      <c r="B149" s="267"/>
      <c r="C149" s="634"/>
      <c r="D149" s="725"/>
      <c r="E149" s="727"/>
      <c r="F149" s="729"/>
      <c r="G149" s="732"/>
      <c r="H149" s="735"/>
      <c r="I149" s="738"/>
      <c r="J149" s="741"/>
      <c r="K149" s="744"/>
      <c r="L149" s="735"/>
      <c r="M149" s="732"/>
      <c r="N149" s="729"/>
      <c r="O149" s="748"/>
      <c r="P149" s="751"/>
      <c r="Q149" s="754"/>
      <c r="R149" s="757"/>
      <c r="S149" s="760"/>
      <c r="T149" s="735"/>
      <c r="U149" s="721"/>
      <c r="V149" s="721"/>
      <c r="W149" s="723"/>
    </row>
    <row r="150" spans="1:23" ht="19.899999999999999" customHeight="1" thickBot="1" x14ac:dyDescent="0.35">
      <c r="A150" s="268"/>
      <c r="B150" s="269"/>
      <c r="C150" s="635"/>
      <c r="D150" s="726"/>
      <c r="E150" s="728"/>
      <c r="F150" s="730"/>
      <c r="G150" s="733"/>
      <c r="H150" s="736"/>
      <c r="I150" s="739"/>
      <c r="J150" s="742"/>
      <c r="K150" s="745"/>
      <c r="L150" s="736"/>
      <c r="M150" s="733"/>
      <c r="N150" s="730"/>
      <c r="O150" s="749"/>
      <c r="P150" s="752"/>
      <c r="Q150" s="755"/>
      <c r="R150" s="758"/>
      <c r="S150" s="761"/>
      <c r="T150" s="736"/>
      <c r="U150" s="722"/>
      <c r="V150" s="722"/>
      <c r="W150" s="724"/>
    </row>
    <row r="151" spans="1:23" s="300" customFormat="1" ht="19.899999999999999" customHeight="1" thickBot="1" x14ac:dyDescent="0.45">
      <c r="A151" s="807" t="s">
        <v>86</v>
      </c>
      <c r="B151" s="808"/>
      <c r="C151" s="809"/>
      <c r="D151" s="301"/>
      <c r="E151" s="302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5"/>
      <c r="V151" s="307"/>
      <c r="W151" s="306"/>
    </row>
    <row r="152" spans="1:23" ht="19.899999999999999" customHeight="1" x14ac:dyDescent="0.3">
      <c r="A152" s="264"/>
      <c r="B152" s="265"/>
      <c r="C152" s="796" t="s">
        <v>227</v>
      </c>
      <c r="D152" s="725">
        <v>5</v>
      </c>
      <c r="E152" s="727">
        <v>140</v>
      </c>
      <c r="F152" s="729"/>
      <c r="G152" s="731"/>
      <c r="H152" s="734"/>
      <c r="I152" s="737"/>
      <c r="J152" s="740"/>
      <c r="K152" s="743"/>
      <c r="L152" s="734"/>
      <c r="M152" s="731"/>
      <c r="N152" s="746"/>
      <c r="O152" s="747"/>
      <c r="P152" s="750"/>
      <c r="Q152" s="753"/>
      <c r="R152" s="756"/>
      <c r="S152" s="759"/>
      <c r="T152" s="734"/>
      <c r="U152" s="721">
        <f>SUM(F152:T156)</f>
        <v>0</v>
      </c>
      <c r="V152" s="721">
        <f>U152*D152</f>
        <v>0</v>
      </c>
      <c r="W152" s="723">
        <f>U152*E152</f>
        <v>0</v>
      </c>
    </row>
    <row r="153" spans="1:23" ht="19.899999999999999" customHeight="1" x14ac:dyDescent="0.3">
      <c r="A153" s="266"/>
      <c r="B153" s="267"/>
      <c r="C153" s="634"/>
      <c r="D153" s="725"/>
      <c r="E153" s="727"/>
      <c r="F153" s="729"/>
      <c r="G153" s="732"/>
      <c r="H153" s="735"/>
      <c r="I153" s="738"/>
      <c r="J153" s="741"/>
      <c r="K153" s="744"/>
      <c r="L153" s="735"/>
      <c r="M153" s="732"/>
      <c r="N153" s="729"/>
      <c r="O153" s="748"/>
      <c r="P153" s="751"/>
      <c r="Q153" s="754"/>
      <c r="R153" s="757"/>
      <c r="S153" s="760"/>
      <c r="T153" s="735"/>
      <c r="U153" s="721"/>
      <c r="V153" s="721"/>
      <c r="W153" s="723"/>
    </row>
    <row r="154" spans="1:23" ht="19.899999999999999" customHeight="1" x14ac:dyDescent="0.3">
      <c r="A154" s="266"/>
      <c r="B154" s="267"/>
      <c r="C154" s="634"/>
      <c r="D154" s="725"/>
      <c r="E154" s="727"/>
      <c r="F154" s="729"/>
      <c r="G154" s="732"/>
      <c r="H154" s="735"/>
      <c r="I154" s="738"/>
      <c r="J154" s="741"/>
      <c r="K154" s="744"/>
      <c r="L154" s="735"/>
      <c r="M154" s="732"/>
      <c r="N154" s="729"/>
      <c r="O154" s="748"/>
      <c r="P154" s="751"/>
      <c r="Q154" s="754"/>
      <c r="R154" s="757"/>
      <c r="S154" s="760"/>
      <c r="T154" s="735"/>
      <c r="U154" s="721"/>
      <c r="V154" s="721"/>
      <c r="W154" s="723"/>
    </row>
    <row r="155" spans="1:23" ht="19.899999999999999" customHeight="1" x14ac:dyDescent="0.3">
      <c r="A155" s="266"/>
      <c r="B155" s="267"/>
      <c r="C155" s="634"/>
      <c r="D155" s="725"/>
      <c r="E155" s="727"/>
      <c r="F155" s="729"/>
      <c r="G155" s="732"/>
      <c r="H155" s="735"/>
      <c r="I155" s="738"/>
      <c r="J155" s="741"/>
      <c r="K155" s="744"/>
      <c r="L155" s="735"/>
      <c r="M155" s="732"/>
      <c r="N155" s="729"/>
      <c r="O155" s="748"/>
      <c r="P155" s="751"/>
      <c r="Q155" s="754"/>
      <c r="R155" s="757"/>
      <c r="S155" s="760"/>
      <c r="T155" s="735"/>
      <c r="U155" s="721"/>
      <c r="V155" s="721"/>
      <c r="W155" s="723"/>
    </row>
    <row r="156" spans="1:23" ht="19.899999999999999" customHeight="1" thickBot="1" x14ac:dyDescent="0.35">
      <c r="A156" s="268"/>
      <c r="B156" s="269"/>
      <c r="C156" s="635"/>
      <c r="D156" s="726"/>
      <c r="E156" s="728"/>
      <c r="F156" s="730"/>
      <c r="G156" s="733"/>
      <c r="H156" s="736"/>
      <c r="I156" s="739"/>
      <c r="J156" s="742"/>
      <c r="K156" s="745"/>
      <c r="L156" s="736"/>
      <c r="M156" s="733"/>
      <c r="N156" s="730"/>
      <c r="O156" s="749"/>
      <c r="P156" s="752"/>
      <c r="Q156" s="755"/>
      <c r="R156" s="758"/>
      <c r="S156" s="761"/>
      <c r="T156" s="736"/>
      <c r="U156" s="722"/>
      <c r="V156" s="722"/>
      <c r="W156" s="724"/>
    </row>
    <row r="157" spans="1:23" ht="19.899999999999999" customHeight="1" x14ac:dyDescent="0.3">
      <c r="A157" s="264"/>
      <c r="B157" s="265"/>
      <c r="C157" s="796" t="s">
        <v>228</v>
      </c>
      <c r="D157" s="725">
        <v>7</v>
      </c>
      <c r="E157" s="727">
        <v>110</v>
      </c>
      <c r="F157" s="729"/>
      <c r="G157" s="731"/>
      <c r="H157" s="734"/>
      <c r="I157" s="737"/>
      <c r="J157" s="740"/>
      <c r="K157" s="743"/>
      <c r="L157" s="734"/>
      <c r="M157" s="731"/>
      <c r="N157" s="746"/>
      <c r="O157" s="747"/>
      <c r="P157" s="750"/>
      <c r="Q157" s="753"/>
      <c r="R157" s="756"/>
      <c r="S157" s="759"/>
      <c r="T157" s="734"/>
      <c r="U157" s="721">
        <f>SUM(F157:T161)</f>
        <v>0</v>
      </c>
      <c r="V157" s="721">
        <f>U157*D157</f>
        <v>0</v>
      </c>
      <c r="W157" s="723">
        <f>U157*E157</f>
        <v>0</v>
      </c>
    </row>
    <row r="158" spans="1:23" ht="19.899999999999999" customHeight="1" x14ac:dyDescent="0.3">
      <c r="A158" s="266"/>
      <c r="B158" s="267"/>
      <c r="C158" s="634"/>
      <c r="D158" s="725"/>
      <c r="E158" s="727"/>
      <c r="F158" s="729"/>
      <c r="G158" s="732"/>
      <c r="H158" s="735"/>
      <c r="I158" s="738"/>
      <c r="J158" s="741"/>
      <c r="K158" s="744"/>
      <c r="L158" s="735"/>
      <c r="M158" s="732"/>
      <c r="N158" s="729"/>
      <c r="O158" s="748"/>
      <c r="P158" s="751"/>
      <c r="Q158" s="754"/>
      <c r="R158" s="757"/>
      <c r="S158" s="760"/>
      <c r="T158" s="735"/>
      <c r="U158" s="721"/>
      <c r="V158" s="721"/>
      <c r="W158" s="723"/>
    </row>
    <row r="159" spans="1:23" ht="19.899999999999999" customHeight="1" x14ac:dyDescent="0.3">
      <c r="A159" s="266"/>
      <c r="B159" s="267"/>
      <c r="C159" s="634"/>
      <c r="D159" s="725"/>
      <c r="E159" s="727"/>
      <c r="F159" s="729"/>
      <c r="G159" s="732"/>
      <c r="H159" s="735"/>
      <c r="I159" s="738"/>
      <c r="J159" s="741"/>
      <c r="K159" s="744"/>
      <c r="L159" s="735"/>
      <c r="M159" s="732"/>
      <c r="N159" s="729"/>
      <c r="O159" s="748"/>
      <c r="P159" s="751"/>
      <c r="Q159" s="754"/>
      <c r="R159" s="757"/>
      <c r="S159" s="760"/>
      <c r="T159" s="735"/>
      <c r="U159" s="721"/>
      <c r="V159" s="721"/>
      <c r="W159" s="723"/>
    </row>
    <row r="160" spans="1:23" ht="19.899999999999999" customHeight="1" x14ac:dyDescent="0.3">
      <c r="A160" s="266"/>
      <c r="B160" s="267"/>
      <c r="C160" s="634"/>
      <c r="D160" s="725"/>
      <c r="E160" s="727"/>
      <c r="F160" s="729"/>
      <c r="G160" s="732"/>
      <c r="H160" s="735"/>
      <c r="I160" s="738"/>
      <c r="J160" s="741"/>
      <c r="K160" s="744"/>
      <c r="L160" s="735"/>
      <c r="M160" s="732"/>
      <c r="N160" s="729"/>
      <c r="O160" s="748"/>
      <c r="P160" s="751"/>
      <c r="Q160" s="754"/>
      <c r="R160" s="757"/>
      <c r="S160" s="760"/>
      <c r="T160" s="735"/>
      <c r="U160" s="721"/>
      <c r="V160" s="721"/>
      <c r="W160" s="723"/>
    </row>
    <row r="161" spans="1:23" ht="19.899999999999999" customHeight="1" thickBot="1" x14ac:dyDescent="0.35">
      <c r="A161" s="268"/>
      <c r="B161" s="269"/>
      <c r="C161" s="635"/>
      <c r="D161" s="726"/>
      <c r="E161" s="728"/>
      <c r="F161" s="730"/>
      <c r="G161" s="733"/>
      <c r="H161" s="736"/>
      <c r="I161" s="739"/>
      <c r="J161" s="742"/>
      <c r="K161" s="745"/>
      <c r="L161" s="736"/>
      <c r="M161" s="733"/>
      <c r="N161" s="730"/>
      <c r="O161" s="749"/>
      <c r="P161" s="752"/>
      <c r="Q161" s="755"/>
      <c r="R161" s="758"/>
      <c r="S161" s="761"/>
      <c r="T161" s="736"/>
      <c r="U161" s="722"/>
      <c r="V161" s="722"/>
      <c r="W161" s="724"/>
    </row>
    <row r="162" spans="1:23" ht="19.899999999999999" customHeight="1" x14ac:dyDescent="0.3">
      <c r="A162" s="264"/>
      <c r="B162" s="265"/>
      <c r="C162" s="796" t="s">
        <v>229</v>
      </c>
      <c r="D162" s="725">
        <v>10</v>
      </c>
      <c r="E162" s="727">
        <v>140</v>
      </c>
      <c r="F162" s="729"/>
      <c r="G162" s="731"/>
      <c r="H162" s="734"/>
      <c r="I162" s="737"/>
      <c r="J162" s="740"/>
      <c r="K162" s="743"/>
      <c r="L162" s="734"/>
      <c r="M162" s="731"/>
      <c r="N162" s="746"/>
      <c r="O162" s="747"/>
      <c r="P162" s="750"/>
      <c r="Q162" s="753"/>
      <c r="R162" s="756"/>
      <c r="S162" s="759"/>
      <c r="T162" s="734"/>
      <c r="U162" s="721">
        <f>SUM(F162:T166)</f>
        <v>0</v>
      </c>
      <c r="V162" s="721">
        <f>U162*D162</f>
        <v>0</v>
      </c>
      <c r="W162" s="723">
        <f>U162*E162</f>
        <v>0</v>
      </c>
    </row>
    <row r="163" spans="1:23" ht="19.899999999999999" customHeight="1" x14ac:dyDescent="0.3">
      <c r="A163" s="266"/>
      <c r="B163" s="267"/>
      <c r="C163" s="634"/>
      <c r="D163" s="725"/>
      <c r="E163" s="727"/>
      <c r="F163" s="729"/>
      <c r="G163" s="732"/>
      <c r="H163" s="735"/>
      <c r="I163" s="738"/>
      <c r="J163" s="741"/>
      <c r="K163" s="744"/>
      <c r="L163" s="735"/>
      <c r="M163" s="732"/>
      <c r="N163" s="729"/>
      <c r="O163" s="748"/>
      <c r="P163" s="751"/>
      <c r="Q163" s="754"/>
      <c r="R163" s="757"/>
      <c r="S163" s="760"/>
      <c r="T163" s="735"/>
      <c r="U163" s="721"/>
      <c r="V163" s="721"/>
      <c r="W163" s="723"/>
    </row>
    <row r="164" spans="1:23" ht="19.899999999999999" customHeight="1" x14ac:dyDescent="0.3">
      <c r="A164" s="266"/>
      <c r="B164" s="267"/>
      <c r="C164" s="634"/>
      <c r="D164" s="725"/>
      <c r="E164" s="727"/>
      <c r="F164" s="729"/>
      <c r="G164" s="732"/>
      <c r="H164" s="735"/>
      <c r="I164" s="738"/>
      <c r="J164" s="741"/>
      <c r="K164" s="744"/>
      <c r="L164" s="735"/>
      <c r="M164" s="732"/>
      <c r="N164" s="729"/>
      <c r="O164" s="748"/>
      <c r="P164" s="751"/>
      <c r="Q164" s="754"/>
      <c r="R164" s="757"/>
      <c r="S164" s="760"/>
      <c r="T164" s="735"/>
      <c r="U164" s="721"/>
      <c r="V164" s="721"/>
      <c r="W164" s="723"/>
    </row>
    <row r="165" spans="1:23" ht="19.899999999999999" customHeight="1" x14ac:dyDescent="0.3">
      <c r="A165" s="266"/>
      <c r="B165" s="267"/>
      <c r="C165" s="634"/>
      <c r="D165" s="725"/>
      <c r="E165" s="727"/>
      <c r="F165" s="729"/>
      <c r="G165" s="732"/>
      <c r="H165" s="735"/>
      <c r="I165" s="738"/>
      <c r="J165" s="741"/>
      <c r="K165" s="744"/>
      <c r="L165" s="735"/>
      <c r="M165" s="732"/>
      <c r="N165" s="729"/>
      <c r="O165" s="748"/>
      <c r="P165" s="751"/>
      <c r="Q165" s="754"/>
      <c r="R165" s="757"/>
      <c r="S165" s="760"/>
      <c r="T165" s="735"/>
      <c r="U165" s="721"/>
      <c r="V165" s="721"/>
      <c r="W165" s="723"/>
    </row>
    <row r="166" spans="1:23" ht="19.899999999999999" customHeight="1" thickBot="1" x14ac:dyDescent="0.35">
      <c r="A166" s="268"/>
      <c r="B166" s="269"/>
      <c r="C166" s="635"/>
      <c r="D166" s="726"/>
      <c r="E166" s="728"/>
      <c r="F166" s="730"/>
      <c r="G166" s="733"/>
      <c r="H166" s="736"/>
      <c r="I166" s="739"/>
      <c r="J166" s="742"/>
      <c r="K166" s="745"/>
      <c r="L166" s="736"/>
      <c r="M166" s="733"/>
      <c r="N166" s="730"/>
      <c r="O166" s="749"/>
      <c r="P166" s="752"/>
      <c r="Q166" s="755"/>
      <c r="R166" s="758"/>
      <c r="S166" s="761"/>
      <c r="T166" s="736"/>
      <c r="U166" s="722"/>
      <c r="V166" s="722"/>
      <c r="W166" s="724"/>
    </row>
    <row r="167" spans="1:23" s="300" customFormat="1" ht="19.899999999999999" customHeight="1" x14ac:dyDescent="0.4">
      <c r="A167" s="807" t="s">
        <v>90</v>
      </c>
      <c r="B167" s="808"/>
      <c r="C167" s="809"/>
      <c r="D167" s="301"/>
      <c r="E167" s="302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5"/>
      <c r="V167" s="307"/>
      <c r="W167" s="306"/>
    </row>
    <row r="168" spans="1:23" ht="19.899999999999999" customHeight="1" x14ac:dyDescent="0.3">
      <c r="A168" s="264"/>
      <c r="B168" s="265"/>
      <c r="C168" s="796" t="s">
        <v>230</v>
      </c>
      <c r="D168" s="725">
        <v>5</v>
      </c>
      <c r="E168" s="727">
        <v>62</v>
      </c>
      <c r="F168" s="729"/>
      <c r="G168" s="776"/>
      <c r="H168" s="800"/>
      <c r="I168" s="801"/>
      <c r="J168" s="802"/>
      <c r="K168" s="803"/>
      <c r="L168" s="800"/>
      <c r="M168" s="776"/>
      <c r="N168" s="777"/>
      <c r="O168" s="778"/>
      <c r="P168" s="779"/>
      <c r="Q168" s="797"/>
      <c r="R168" s="798"/>
      <c r="S168" s="799"/>
      <c r="T168" s="800"/>
      <c r="U168" s="721">
        <f>SUM(F168:T172)</f>
        <v>0</v>
      </c>
      <c r="V168" s="721">
        <f>U168*D168</f>
        <v>0</v>
      </c>
      <c r="W168" s="723">
        <f>U168*E168</f>
        <v>0</v>
      </c>
    </row>
    <row r="169" spans="1:23" ht="19.899999999999999" customHeight="1" x14ac:dyDescent="0.3">
      <c r="A169" s="266"/>
      <c r="B169" s="267"/>
      <c r="C169" s="634"/>
      <c r="D169" s="725"/>
      <c r="E169" s="727"/>
      <c r="F169" s="729"/>
      <c r="G169" s="732"/>
      <c r="H169" s="735"/>
      <c r="I169" s="738"/>
      <c r="J169" s="741"/>
      <c r="K169" s="744"/>
      <c r="L169" s="735"/>
      <c r="M169" s="732"/>
      <c r="N169" s="729"/>
      <c r="O169" s="748"/>
      <c r="P169" s="751"/>
      <c r="Q169" s="754"/>
      <c r="R169" s="757"/>
      <c r="S169" s="760"/>
      <c r="T169" s="735"/>
      <c r="U169" s="721"/>
      <c r="V169" s="721"/>
      <c r="W169" s="723"/>
    </row>
    <row r="170" spans="1:23" ht="19.899999999999999" customHeight="1" x14ac:dyDescent="0.3">
      <c r="A170" s="266"/>
      <c r="B170" s="267"/>
      <c r="C170" s="634"/>
      <c r="D170" s="725"/>
      <c r="E170" s="727"/>
      <c r="F170" s="729"/>
      <c r="G170" s="732"/>
      <c r="H170" s="735"/>
      <c r="I170" s="738"/>
      <c r="J170" s="741"/>
      <c r="K170" s="744"/>
      <c r="L170" s="735"/>
      <c r="M170" s="732"/>
      <c r="N170" s="729"/>
      <c r="O170" s="748"/>
      <c r="P170" s="751"/>
      <c r="Q170" s="754"/>
      <c r="R170" s="757"/>
      <c r="S170" s="760"/>
      <c r="T170" s="735"/>
      <c r="U170" s="721"/>
      <c r="V170" s="721"/>
      <c r="W170" s="723"/>
    </row>
    <row r="171" spans="1:23" ht="19.899999999999999" customHeight="1" x14ac:dyDescent="0.3">
      <c r="A171" s="266"/>
      <c r="B171" s="267"/>
      <c r="C171" s="634"/>
      <c r="D171" s="725"/>
      <c r="E171" s="727"/>
      <c r="F171" s="729"/>
      <c r="G171" s="732"/>
      <c r="H171" s="735"/>
      <c r="I171" s="738"/>
      <c r="J171" s="741"/>
      <c r="K171" s="744"/>
      <c r="L171" s="735"/>
      <c r="M171" s="732"/>
      <c r="N171" s="729"/>
      <c r="O171" s="748"/>
      <c r="P171" s="751"/>
      <c r="Q171" s="754"/>
      <c r="R171" s="757"/>
      <c r="S171" s="760"/>
      <c r="T171" s="735"/>
      <c r="U171" s="721"/>
      <c r="V171" s="721"/>
      <c r="W171" s="723"/>
    </row>
    <row r="172" spans="1:23" ht="19.899999999999999" customHeight="1" thickBot="1" x14ac:dyDescent="0.35">
      <c r="A172" s="268"/>
      <c r="B172" s="269"/>
      <c r="C172" s="635"/>
      <c r="D172" s="726"/>
      <c r="E172" s="728"/>
      <c r="F172" s="730"/>
      <c r="G172" s="733"/>
      <c r="H172" s="736"/>
      <c r="I172" s="739"/>
      <c r="J172" s="742"/>
      <c r="K172" s="745"/>
      <c r="L172" s="736"/>
      <c r="M172" s="733"/>
      <c r="N172" s="730"/>
      <c r="O172" s="749"/>
      <c r="P172" s="752"/>
      <c r="Q172" s="755"/>
      <c r="R172" s="758"/>
      <c r="S172" s="761"/>
      <c r="T172" s="736"/>
      <c r="U172" s="722"/>
      <c r="V172" s="722"/>
      <c r="W172" s="724"/>
    </row>
    <row r="173" spans="1:23" s="300" customFormat="1" ht="19.899999999999999" customHeight="1" thickBot="1" x14ac:dyDescent="0.45">
      <c r="A173" s="807" t="s">
        <v>91</v>
      </c>
      <c r="B173" s="808"/>
      <c r="C173" s="809"/>
      <c r="D173" s="301"/>
      <c r="E173" s="302"/>
      <c r="F173" s="303"/>
      <c r="G173" s="303"/>
      <c r="H173" s="303"/>
      <c r="I173" s="303"/>
      <c r="J173" s="303"/>
      <c r="K173" s="303"/>
      <c r="L173" s="303"/>
      <c r="M173" s="303"/>
      <c r="N173" s="303"/>
      <c r="O173" s="303"/>
      <c r="P173" s="303"/>
      <c r="Q173" s="303"/>
      <c r="R173" s="303"/>
      <c r="S173" s="303"/>
      <c r="T173" s="303"/>
      <c r="U173" s="305"/>
      <c r="V173" s="307"/>
      <c r="W173" s="306"/>
    </row>
    <row r="174" spans="1:23" ht="19.899999999999999" customHeight="1" x14ac:dyDescent="0.3">
      <c r="A174" s="297"/>
      <c r="B174" s="265"/>
      <c r="C174" s="796" t="s">
        <v>231</v>
      </c>
      <c r="D174" s="725">
        <v>3</v>
      </c>
      <c r="E174" s="727">
        <v>160</v>
      </c>
      <c r="F174" s="729"/>
      <c r="G174" s="731"/>
      <c r="H174" s="734"/>
      <c r="I174" s="737"/>
      <c r="J174" s="740"/>
      <c r="K174" s="743"/>
      <c r="L174" s="734"/>
      <c r="M174" s="731"/>
      <c r="N174" s="746"/>
      <c r="O174" s="747"/>
      <c r="P174" s="750"/>
      <c r="Q174" s="753"/>
      <c r="R174" s="756"/>
      <c r="S174" s="759"/>
      <c r="T174" s="734"/>
      <c r="U174" s="721">
        <f>SUM(F174:T178)</f>
        <v>0</v>
      </c>
      <c r="V174" s="721">
        <f>U174*D174</f>
        <v>0</v>
      </c>
      <c r="W174" s="723">
        <f>U174*E174</f>
        <v>0</v>
      </c>
    </row>
    <row r="175" spans="1:23" ht="19.899999999999999" customHeight="1" x14ac:dyDescent="0.3">
      <c r="A175" s="286"/>
      <c r="B175" s="267"/>
      <c r="C175" s="634"/>
      <c r="D175" s="725"/>
      <c r="E175" s="727"/>
      <c r="F175" s="729"/>
      <c r="G175" s="732"/>
      <c r="H175" s="735"/>
      <c r="I175" s="738"/>
      <c r="J175" s="741"/>
      <c r="K175" s="744"/>
      <c r="L175" s="735"/>
      <c r="M175" s="732"/>
      <c r="N175" s="729"/>
      <c r="O175" s="748"/>
      <c r="P175" s="751"/>
      <c r="Q175" s="754"/>
      <c r="R175" s="757"/>
      <c r="S175" s="760"/>
      <c r="T175" s="735"/>
      <c r="U175" s="721"/>
      <c r="V175" s="721"/>
      <c r="W175" s="723"/>
    </row>
    <row r="176" spans="1:23" ht="19.899999999999999" customHeight="1" x14ac:dyDescent="0.3">
      <c r="A176" s="286"/>
      <c r="B176" s="267"/>
      <c r="C176" s="634"/>
      <c r="D176" s="725"/>
      <c r="E176" s="727"/>
      <c r="F176" s="729"/>
      <c r="G176" s="732"/>
      <c r="H176" s="735"/>
      <c r="I176" s="738"/>
      <c r="J176" s="741"/>
      <c r="K176" s="744"/>
      <c r="L176" s="735"/>
      <c r="M176" s="732"/>
      <c r="N176" s="729"/>
      <c r="O176" s="748"/>
      <c r="P176" s="751"/>
      <c r="Q176" s="754"/>
      <c r="R176" s="757"/>
      <c r="S176" s="760"/>
      <c r="T176" s="735"/>
      <c r="U176" s="721"/>
      <c r="V176" s="721"/>
      <c r="W176" s="723"/>
    </row>
    <row r="177" spans="1:23" ht="19.899999999999999" customHeight="1" x14ac:dyDescent="0.3">
      <c r="A177" s="286"/>
      <c r="B177" s="267"/>
      <c r="C177" s="634"/>
      <c r="D177" s="725"/>
      <c r="E177" s="727"/>
      <c r="F177" s="729"/>
      <c r="G177" s="732"/>
      <c r="H177" s="735"/>
      <c r="I177" s="738"/>
      <c r="J177" s="741"/>
      <c r="K177" s="744"/>
      <c r="L177" s="735"/>
      <c r="M177" s="732"/>
      <c r="N177" s="729"/>
      <c r="O177" s="748"/>
      <c r="P177" s="751"/>
      <c r="Q177" s="754"/>
      <c r="R177" s="757"/>
      <c r="S177" s="760"/>
      <c r="T177" s="735"/>
      <c r="U177" s="721"/>
      <c r="V177" s="721"/>
      <c r="W177" s="723"/>
    </row>
    <row r="178" spans="1:23" ht="19.899999999999999" customHeight="1" thickBot="1" x14ac:dyDescent="0.35">
      <c r="A178" s="304"/>
      <c r="B178" s="269"/>
      <c r="C178" s="635"/>
      <c r="D178" s="726"/>
      <c r="E178" s="728"/>
      <c r="F178" s="730"/>
      <c r="G178" s="733"/>
      <c r="H178" s="736"/>
      <c r="I178" s="739"/>
      <c r="J178" s="742"/>
      <c r="K178" s="745"/>
      <c r="L178" s="736"/>
      <c r="M178" s="733"/>
      <c r="N178" s="730"/>
      <c r="O178" s="749"/>
      <c r="P178" s="752"/>
      <c r="Q178" s="755"/>
      <c r="R178" s="758"/>
      <c r="S178" s="761"/>
      <c r="T178" s="736"/>
      <c r="U178" s="722"/>
      <c r="V178" s="722"/>
      <c r="W178" s="724"/>
    </row>
    <row r="179" spans="1:23" ht="19.899999999999999" customHeight="1" x14ac:dyDescent="0.3">
      <c r="A179" s="297"/>
      <c r="B179" s="265"/>
      <c r="C179" s="796" t="s">
        <v>232</v>
      </c>
      <c r="D179" s="725">
        <v>3</v>
      </c>
      <c r="E179" s="727">
        <v>160</v>
      </c>
      <c r="F179" s="729"/>
      <c r="G179" s="731"/>
      <c r="H179" s="734"/>
      <c r="I179" s="737"/>
      <c r="J179" s="740"/>
      <c r="K179" s="743"/>
      <c r="L179" s="734"/>
      <c r="M179" s="731"/>
      <c r="N179" s="746"/>
      <c r="O179" s="747"/>
      <c r="P179" s="750"/>
      <c r="Q179" s="753"/>
      <c r="R179" s="756"/>
      <c r="S179" s="759"/>
      <c r="T179" s="734"/>
      <c r="U179" s="721">
        <f>SUM(F179:T183)</f>
        <v>0</v>
      </c>
      <c r="V179" s="721">
        <f>U179*D179</f>
        <v>0</v>
      </c>
      <c r="W179" s="723">
        <f>U179*E179</f>
        <v>0</v>
      </c>
    </row>
    <row r="180" spans="1:23" ht="19.899999999999999" customHeight="1" x14ac:dyDescent="0.3">
      <c r="A180" s="286"/>
      <c r="B180" s="267"/>
      <c r="C180" s="634"/>
      <c r="D180" s="725"/>
      <c r="E180" s="727"/>
      <c r="F180" s="729"/>
      <c r="G180" s="732"/>
      <c r="H180" s="735"/>
      <c r="I180" s="738"/>
      <c r="J180" s="741"/>
      <c r="K180" s="744"/>
      <c r="L180" s="735"/>
      <c r="M180" s="732"/>
      <c r="N180" s="729"/>
      <c r="O180" s="748"/>
      <c r="P180" s="751"/>
      <c r="Q180" s="754"/>
      <c r="R180" s="757"/>
      <c r="S180" s="760"/>
      <c r="T180" s="735"/>
      <c r="U180" s="721"/>
      <c r="V180" s="721"/>
      <c r="W180" s="723"/>
    </row>
    <row r="181" spans="1:23" ht="19.899999999999999" customHeight="1" x14ac:dyDescent="0.3">
      <c r="A181" s="286"/>
      <c r="B181" s="267"/>
      <c r="C181" s="634"/>
      <c r="D181" s="725"/>
      <c r="E181" s="727"/>
      <c r="F181" s="729"/>
      <c r="G181" s="732"/>
      <c r="H181" s="735"/>
      <c r="I181" s="738"/>
      <c r="J181" s="741"/>
      <c r="K181" s="744"/>
      <c r="L181" s="735"/>
      <c r="M181" s="732"/>
      <c r="N181" s="729"/>
      <c r="O181" s="748"/>
      <c r="P181" s="751"/>
      <c r="Q181" s="754"/>
      <c r="R181" s="757"/>
      <c r="S181" s="760"/>
      <c r="T181" s="735"/>
      <c r="U181" s="721"/>
      <c r="V181" s="721"/>
      <c r="W181" s="723"/>
    </row>
    <row r="182" spans="1:23" ht="19.899999999999999" customHeight="1" x14ac:dyDescent="0.3">
      <c r="A182" s="286"/>
      <c r="B182" s="267"/>
      <c r="C182" s="634"/>
      <c r="D182" s="725"/>
      <c r="E182" s="727"/>
      <c r="F182" s="729"/>
      <c r="G182" s="732"/>
      <c r="H182" s="735"/>
      <c r="I182" s="738"/>
      <c r="J182" s="741"/>
      <c r="K182" s="744"/>
      <c r="L182" s="735"/>
      <c r="M182" s="732"/>
      <c r="N182" s="729"/>
      <c r="O182" s="748"/>
      <c r="P182" s="751"/>
      <c r="Q182" s="754"/>
      <c r="R182" s="757"/>
      <c r="S182" s="760"/>
      <c r="T182" s="735"/>
      <c r="U182" s="721"/>
      <c r="V182" s="721"/>
      <c r="W182" s="723"/>
    </row>
    <row r="183" spans="1:23" ht="19.899999999999999" customHeight="1" thickBot="1" x14ac:dyDescent="0.35">
      <c r="A183" s="304"/>
      <c r="B183" s="269"/>
      <c r="C183" s="635"/>
      <c r="D183" s="726"/>
      <c r="E183" s="728"/>
      <c r="F183" s="730"/>
      <c r="G183" s="733"/>
      <c r="H183" s="736"/>
      <c r="I183" s="739"/>
      <c r="J183" s="742"/>
      <c r="K183" s="745"/>
      <c r="L183" s="736"/>
      <c r="M183" s="733"/>
      <c r="N183" s="730"/>
      <c r="O183" s="749"/>
      <c r="P183" s="752"/>
      <c r="Q183" s="755"/>
      <c r="R183" s="758"/>
      <c r="S183" s="761"/>
      <c r="T183" s="736"/>
      <c r="U183" s="722"/>
      <c r="V183" s="722"/>
      <c r="W183" s="724"/>
    </row>
    <row r="184" spans="1:23" ht="19.899999999999999" customHeight="1" x14ac:dyDescent="0.3">
      <c r="A184" s="297"/>
      <c r="B184" s="265"/>
      <c r="C184" s="796" t="s">
        <v>233</v>
      </c>
      <c r="D184" s="725">
        <v>1</v>
      </c>
      <c r="E184" s="727">
        <v>60</v>
      </c>
      <c r="F184" s="729"/>
      <c r="G184" s="731"/>
      <c r="H184" s="734"/>
      <c r="I184" s="737"/>
      <c r="J184" s="740"/>
      <c r="K184" s="743"/>
      <c r="L184" s="734"/>
      <c r="M184" s="731"/>
      <c r="N184" s="746"/>
      <c r="O184" s="747"/>
      <c r="P184" s="750"/>
      <c r="Q184" s="753"/>
      <c r="R184" s="756"/>
      <c r="S184" s="759"/>
      <c r="T184" s="734"/>
      <c r="U184" s="721">
        <f>SUM(F184:T188)</f>
        <v>0</v>
      </c>
      <c r="V184" s="721">
        <f>U184*D184</f>
        <v>0</v>
      </c>
      <c r="W184" s="723">
        <f>U184*E184</f>
        <v>0</v>
      </c>
    </row>
    <row r="185" spans="1:23" ht="19.899999999999999" customHeight="1" x14ac:dyDescent="0.3">
      <c r="A185" s="286"/>
      <c r="B185" s="267"/>
      <c r="C185" s="634"/>
      <c r="D185" s="725"/>
      <c r="E185" s="727"/>
      <c r="F185" s="729"/>
      <c r="G185" s="732"/>
      <c r="H185" s="735"/>
      <c r="I185" s="738"/>
      <c r="J185" s="741"/>
      <c r="K185" s="744"/>
      <c r="L185" s="735"/>
      <c r="M185" s="732"/>
      <c r="N185" s="729"/>
      <c r="O185" s="748"/>
      <c r="P185" s="751"/>
      <c r="Q185" s="754"/>
      <c r="R185" s="757"/>
      <c r="S185" s="760"/>
      <c r="T185" s="735"/>
      <c r="U185" s="721"/>
      <c r="V185" s="721"/>
      <c r="W185" s="723"/>
    </row>
    <row r="186" spans="1:23" ht="19.899999999999999" customHeight="1" x14ac:dyDescent="0.3">
      <c r="A186" s="286"/>
      <c r="B186" s="267"/>
      <c r="C186" s="634"/>
      <c r="D186" s="725"/>
      <c r="E186" s="727"/>
      <c r="F186" s="729"/>
      <c r="G186" s="732"/>
      <c r="H186" s="735"/>
      <c r="I186" s="738"/>
      <c r="J186" s="741"/>
      <c r="K186" s="744"/>
      <c r="L186" s="735"/>
      <c r="M186" s="732"/>
      <c r="N186" s="729"/>
      <c r="O186" s="748"/>
      <c r="P186" s="751"/>
      <c r="Q186" s="754"/>
      <c r="R186" s="757"/>
      <c r="S186" s="760"/>
      <c r="T186" s="735"/>
      <c r="U186" s="721"/>
      <c r="V186" s="721"/>
      <c r="W186" s="723"/>
    </row>
    <row r="187" spans="1:23" ht="19.899999999999999" customHeight="1" x14ac:dyDescent="0.3">
      <c r="A187" s="286"/>
      <c r="B187" s="267"/>
      <c r="C187" s="634"/>
      <c r="D187" s="725"/>
      <c r="E187" s="727"/>
      <c r="F187" s="729"/>
      <c r="G187" s="732"/>
      <c r="H187" s="735"/>
      <c r="I187" s="738"/>
      <c r="J187" s="741"/>
      <c r="K187" s="744"/>
      <c r="L187" s="735"/>
      <c r="M187" s="732"/>
      <c r="N187" s="729"/>
      <c r="O187" s="748"/>
      <c r="P187" s="751"/>
      <c r="Q187" s="754"/>
      <c r="R187" s="757"/>
      <c r="S187" s="760"/>
      <c r="T187" s="735"/>
      <c r="U187" s="721"/>
      <c r="V187" s="721"/>
      <c r="W187" s="723"/>
    </row>
    <row r="188" spans="1:23" ht="19.899999999999999" customHeight="1" thickBot="1" x14ac:dyDescent="0.35">
      <c r="A188" s="304"/>
      <c r="B188" s="269"/>
      <c r="C188" s="635"/>
      <c r="D188" s="726"/>
      <c r="E188" s="728"/>
      <c r="F188" s="730"/>
      <c r="G188" s="733"/>
      <c r="H188" s="736"/>
      <c r="I188" s="739"/>
      <c r="J188" s="742"/>
      <c r="K188" s="745"/>
      <c r="L188" s="736"/>
      <c r="M188" s="733"/>
      <c r="N188" s="730"/>
      <c r="O188" s="749"/>
      <c r="P188" s="752"/>
      <c r="Q188" s="755"/>
      <c r="R188" s="758"/>
      <c r="S188" s="761"/>
      <c r="T188" s="736"/>
      <c r="U188" s="722"/>
      <c r="V188" s="722"/>
      <c r="W188" s="724"/>
    </row>
    <row r="189" spans="1:23" ht="19.899999999999999" customHeight="1" x14ac:dyDescent="0.3">
      <c r="A189" s="297"/>
      <c r="B189" s="265"/>
      <c r="C189" s="796" t="s">
        <v>234</v>
      </c>
      <c r="D189" s="725">
        <v>5</v>
      </c>
      <c r="E189" s="727">
        <v>340</v>
      </c>
      <c r="F189" s="729"/>
      <c r="G189" s="731"/>
      <c r="H189" s="734"/>
      <c r="I189" s="737"/>
      <c r="J189" s="740"/>
      <c r="K189" s="743"/>
      <c r="L189" s="734"/>
      <c r="M189" s="731"/>
      <c r="N189" s="746"/>
      <c r="O189" s="747"/>
      <c r="P189" s="750"/>
      <c r="Q189" s="753"/>
      <c r="R189" s="756"/>
      <c r="S189" s="759"/>
      <c r="T189" s="734"/>
      <c r="U189" s="721">
        <f>SUM(F189:T193)</f>
        <v>0</v>
      </c>
      <c r="V189" s="721">
        <f>U189*D189</f>
        <v>0</v>
      </c>
      <c r="W189" s="723">
        <f>U189*E189</f>
        <v>0</v>
      </c>
    </row>
    <row r="190" spans="1:23" ht="19.899999999999999" customHeight="1" x14ac:dyDescent="0.3">
      <c r="A190" s="286"/>
      <c r="B190" s="267"/>
      <c r="C190" s="634"/>
      <c r="D190" s="725"/>
      <c r="E190" s="727"/>
      <c r="F190" s="729"/>
      <c r="G190" s="732"/>
      <c r="H190" s="735"/>
      <c r="I190" s="738"/>
      <c r="J190" s="741"/>
      <c r="K190" s="744"/>
      <c r="L190" s="735"/>
      <c r="M190" s="732"/>
      <c r="N190" s="729"/>
      <c r="O190" s="748"/>
      <c r="P190" s="751"/>
      <c r="Q190" s="754"/>
      <c r="R190" s="757"/>
      <c r="S190" s="760"/>
      <c r="T190" s="735"/>
      <c r="U190" s="721"/>
      <c r="V190" s="721"/>
      <c r="W190" s="723"/>
    </row>
    <row r="191" spans="1:23" ht="19.899999999999999" customHeight="1" x14ac:dyDescent="0.3">
      <c r="A191" s="286"/>
      <c r="B191" s="267"/>
      <c r="C191" s="634"/>
      <c r="D191" s="725"/>
      <c r="E191" s="727"/>
      <c r="F191" s="729"/>
      <c r="G191" s="732"/>
      <c r="H191" s="735"/>
      <c r="I191" s="738"/>
      <c r="J191" s="741"/>
      <c r="K191" s="744"/>
      <c r="L191" s="735"/>
      <c r="M191" s="732"/>
      <c r="N191" s="729"/>
      <c r="O191" s="748"/>
      <c r="P191" s="751"/>
      <c r="Q191" s="754"/>
      <c r="R191" s="757"/>
      <c r="S191" s="760"/>
      <c r="T191" s="735"/>
      <c r="U191" s="721"/>
      <c r="V191" s="721"/>
      <c r="W191" s="723"/>
    </row>
    <row r="192" spans="1:23" ht="19.899999999999999" customHeight="1" x14ac:dyDescent="0.3">
      <c r="A192" s="286"/>
      <c r="B192" s="267"/>
      <c r="C192" s="634"/>
      <c r="D192" s="725"/>
      <c r="E192" s="727"/>
      <c r="F192" s="729"/>
      <c r="G192" s="732"/>
      <c r="H192" s="735"/>
      <c r="I192" s="738"/>
      <c r="J192" s="741"/>
      <c r="K192" s="744"/>
      <c r="L192" s="735"/>
      <c r="M192" s="732"/>
      <c r="N192" s="729"/>
      <c r="O192" s="748"/>
      <c r="P192" s="751"/>
      <c r="Q192" s="754"/>
      <c r="R192" s="757"/>
      <c r="S192" s="760"/>
      <c r="T192" s="735"/>
      <c r="U192" s="721"/>
      <c r="V192" s="721"/>
      <c r="W192" s="723"/>
    </row>
    <row r="193" spans="1:23" ht="19.899999999999999" customHeight="1" thickBot="1" x14ac:dyDescent="0.35">
      <c r="A193" s="304"/>
      <c r="B193" s="269"/>
      <c r="C193" s="635"/>
      <c r="D193" s="726"/>
      <c r="E193" s="728"/>
      <c r="F193" s="730"/>
      <c r="G193" s="733"/>
      <c r="H193" s="736"/>
      <c r="I193" s="739"/>
      <c r="J193" s="742"/>
      <c r="K193" s="745"/>
      <c r="L193" s="736"/>
      <c r="M193" s="733"/>
      <c r="N193" s="730"/>
      <c r="O193" s="749"/>
      <c r="P193" s="752"/>
      <c r="Q193" s="755"/>
      <c r="R193" s="758"/>
      <c r="S193" s="761"/>
      <c r="T193" s="736"/>
      <c r="U193" s="722"/>
      <c r="V193" s="722"/>
      <c r="W193" s="724"/>
    </row>
    <row r="194" spans="1:23" ht="19.899999999999999" customHeight="1" x14ac:dyDescent="0.3">
      <c r="A194" s="297"/>
      <c r="B194" s="265"/>
      <c r="C194" s="796" t="s">
        <v>235</v>
      </c>
      <c r="D194" s="725">
        <v>6</v>
      </c>
      <c r="E194" s="727">
        <v>240</v>
      </c>
      <c r="F194" s="729"/>
      <c r="G194" s="731"/>
      <c r="H194" s="734"/>
      <c r="I194" s="737"/>
      <c r="J194" s="740"/>
      <c r="K194" s="743"/>
      <c r="L194" s="734"/>
      <c r="M194" s="731"/>
      <c r="N194" s="746"/>
      <c r="O194" s="747"/>
      <c r="P194" s="750"/>
      <c r="Q194" s="753"/>
      <c r="R194" s="756"/>
      <c r="S194" s="759"/>
      <c r="T194" s="734"/>
      <c r="U194" s="721">
        <f>SUM(F194:T198)</f>
        <v>0</v>
      </c>
      <c r="V194" s="721">
        <f>U194*D194</f>
        <v>0</v>
      </c>
      <c r="W194" s="723">
        <f>U194*E194</f>
        <v>0</v>
      </c>
    </row>
    <row r="195" spans="1:23" ht="19.899999999999999" customHeight="1" x14ac:dyDescent="0.3">
      <c r="A195" s="286"/>
      <c r="B195" s="267"/>
      <c r="C195" s="634"/>
      <c r="D195" s="725"/>
      <c r="E195" s="727"/>
      <c r="F195" s="729"/>
      <c r="G195" s="732"/>
      <c r="H195" s="735"/>
      <c r="I195" s="738"/>
      <c r="J195" s="741"/>
      <c r="K195" s="744"/>
      <c r="L195" s="735"/>
      <c r="M195" s="732"/>
      <c r="N195" s="729"/>
      <c r="O195" s="748"/>
      <c r="P195" s="751"/>
      <c r="Q195" s="754"/>
      <c r="R195" s="757"/>
      <c r="S195" s="760"/>
      <c r="T195" s="735"/>
      <c r="U195" s="721"/>
      <c r="V195" s="721"/>
      <c r="W195" s="723"/>
    </row>
    <row r="196" spans="1:23" ht="19.899999999999999" customHeight="1" x14ac:dyDescent="0.3">
      <c r="A196" s="286"/>
      <c r="B196" s="267"/>
      <c r="C196" s="634"/>
      <c r="D196" s="725"/>
      <c r="E196" s="727"/>
      <c r="F196" s="729"/>
      <c r="G196" s="732"/>
      <c r="H196" s="735"/>
      <c r="I196" s="738"/>
      <c r="J196" s="741"/>
      <c r="K196" s="744"/>
      <c r="L196" s="735"/>
      <c r="M196" s="732"/>
      <c r="N196" s="729"/>
      <c r="O196" s="748"/>
      <c r="P196" s="751"/>
      <c r="Q196" s="754"/>
      <c r="R196" s="757"/>
      <c r="S196" s="760"/>
      <c r="T196" s="735"/>
      <c r="U196" s="721"/>
      <c r="V196" s="721"/>
      <c r="W196" s="723"/>
    </row>
    <row r="197" spans="1:23" ht="19.899999999999999" customHeight="1" x14ac:dyDescent="0.3">
      <c r="A197" s="286"/>
      <c r="B197" s="267"/>
      <c r="C197" s="634"/>
      <c r="D197" s="725"/>
      <c r="E197" s="727"/>
      <c r="F197" s="729"/>
      <c r="G197" s="732"/>
      <c r="H197" s="735"/>
      <c r="I197" s="738"/>
      <c r="J197" s="741"/>
      <c r="K197" s="744"/>
      <c r="L197" s="735"/>
      <c r="M197" s="732"/>
      <c r="N197" s="729"/>
      <c r="O197" s="748"/>
      <c r="P197" s="751"/>
      <c r="Q197" s="754"/>
      <c r="R197" s="757"/>
      <c r="S197" s="760"/>
      <c r="T197" s="735"/>
      <c r="U197" s="721"/>
      <c r="V197" s="721"/>
      <c r="W197" s="723"/>
    </row>
    <row r="198" spans="1:23" ht="19.899999999999999" customHeight="1" thickBot="1" x14ac:dyDescent="0.35">
      <c r="A198" s="304"/>
      <c r="B198" s="269"/>
      <c r="C198" s="635"/>
      <c r="D198" s="726"/>
      <c r="E198" s="728"/>
      <c r="F198" s="730"/>
      <c r="G198" s="733"/>
      <c r="H198" s="736"/>
      <c r="I198" s="739"/>
      <c r="J198" s="742"/>
      <c r="K198" s="745"/>
      <c r="L198" s="736"/>
      <c r="M198" s="733"/>
      <c r="N198" s="730"/>
      <c r="O198" s="749"/>
      <c r="P198" s="752"/>
      <c r="Q198" s="755"/>
      <c r="R198" s="758"/>
      <c r="S198" s="761"/>
      <c r="T198" s="736"/>
      <c r="U198" s="722"/>
      <c r="V198" s="722"/>
      <c r="W198" s="724"/>
    </row>
    <row r="199" spans="1:23" s="353" customFormat="1" ht="17.25" customHeight="1" x14ac:dyDescent="0.35">
      <c r="A199" s="812" t="s">
        <v>253</v>
      </c>
      <c r="B199" s="813"/>
      <c r="C199" s="814"/>
      <c r="D199" s="349"/>
      <c r="E199" s="350"/>
      <c r="F199" s="347"/>
      <c r="G199" s="347"/>
      <c r="H199" s="347"/>
      <c r="I199" s="347"/>
      <c r="J199" s="347"/>
      <c r="K199" s="347"/>
      <c r="L199" s="347"/>
      <c r="M199" s="347"/>
      <c r="N199" s="347"/>
      <c r="O199" s="347"/>
      <c r="P199" s="347"/>
      <c r="Q199" s="347"/>
      <c r="R199" s="347"/>
      <c r="S199" s="347"/>
      <c r="T199" s="347"/>
      <c r="U199" s="347"/>
      <c r="V199" s="351"/>
      <c r="W199" s="352"/>
    </row>
    <row r="200" spans="1:23" ht="19.899999999999999" customHeight="1" x14ac:dyDescent="0.3">
      <c r="A200" s="297"/>
      <c r="B200" s="265"/>
      <c r="C200" s="796" t="s">
        <v>236</v>
      </c>
      <c r="D200" s="725">
        <v>6</v>
      </c>
      <c r="E200" s="727">
        <v>140</v>
      </c>
      <c r="F200" s="729"/>
      <c r="G200" s="776"/>
      <c r="H200" s="800"/>
      <c r="I200" s="801"/>
      <c r="J200" s="802"/>
      <c r="K200" s="803"/>
      <c r="L200" s="800"/>
      <c r="M200" s="776"/>
      <c r="N200" s="777"/>
      <c r="O200" s="778"/>
      <c r="P200" s="779"/>
      <c r="Q200" s="797"/>
      <c r="R200" s="798"/>
      <c r="S200" s="799"/>
      <c r="T200" s="800"/>
      <c r="U200" s="721">
        <f>SUM(F200:T204)</f>
        <v>0</v>
      </c>
      <c r="V200" s="721">
        <f>U200*D200</f>
        <v>0</v>
      </c>
      <c r="W200" s="723">
        <f>U200*E200</f>
        <v>0</v>
      </c>
    </row>
    <row r="201" spans="1:23" ht="19.899999999999999" customHeight="1" x14ac:dyDescent="0.3">
      <c r="A201" s="286"/>
      <c r="B201" s="267"/>
      <c r="C201" s="634"/>
      <c r="D201" s="725"/>
      <c r="E201" s="727"/>
      <c r="F201" s="729"/>
      <c r="G201" s="732"/>
      <c r="H201" s="735"/>
      <c r="I201" s="738"/>
      <c r="J201" s="741"/>
      <c r="K201" s="744"/>
      <c r="L201" s="735"/>
      <c r="M201" s="732"/>
      <c r="N201" s="729"/>
      <c r="O201" s="748"/>
      <c r="P201" s="751"/>
      <c r="Q201" s="754"/>
      <c r="R201" s="757"/>
      <c r="S201" s="760"/>
      <c r="T201" s="735"/>
      <c r="U201" s="721"/>
      <c r="V201" s="721"/>
      <c r="W201" s="723"/>
    </row>
    <row r="202" spans="1:23" ht="19.899999999999999" customHeight="1" x14ac:dyDescent="0.3">
      <c r="A202" s="286"/>
      <c r="B202" s="267"/>
      <c r="C202" s="634"/>
      <c r="D202" s="725"/>
      <c r="E202" s="727"/>
      <c r="F202" s="729"/>
      <c r="G202" s="732"/>
      <c r="H202" s="735"/>
      <c r="I202" s="738"/>
      <c r="J202" s="741"/>
      <c r="K202" s="744"/>
      <c r="L202" s="735"/>
      <c r="M202" s="732"/>
      <c r="N202" s="729"/>
      <c r="O202" s="748"/>
      <c r="P202" s="751"/>
      <c r="Q202" s="754"/>
      <c r="R202" s="757"/>
      <c r="S202" s="760"/>
      <c r="T202" s="735"/>
      <c r="U202" s="721"/>
      <c r="V202" s="721"/>
      <c r="W202" s="723"/>
    </row>
    <row r="203" spans="1:23" ht="19.899999999999999" customHeight="1" x14ac:dyDescent="0.3">
      <c r="A203" s="286"/>
      <c r="B203" s="267"/>
      <c r="C203" s="634"/>
      <c r="D203" s="725"/>
      <c r="E203" s="727"/>
      <c r="F203" s="729"/>
      <c r="G203" s="732"/>
      <c r="H203" s="735"/>
      <c r="I203" s="738"/>
      <c r="J203" s="741"/>
      <c r="K203" s="744"/>
      <c r="L203" s="735"/>
      <c r="M203" s="732"/>
      <c r="N203" s="729"/>
      <c r="O203" s="748"/>
      <c r="P203" s="751"/>
      <c r="Q203" s="754"/>
      <c r="R203" s="757"/>
      <c r="S203" s="760"/>
      <c r="T203" s="735"/>
      <c r="U203" s="721"/>
      <c r="V203" s="721"/>
      <c r="W203" s="723"/>
    </row>
    <row r="204" spans="1:23" ht="19.899999999999999" customHeight="1" thickBot="1" x14ac:dyDescent="0.35">
      <c r="A204" s="304"/>
      <c r="B204" s="269"/>
      <c r="C204" s="635"/>
      <c r="D204" s="726"/>
      <c r="E204" s="728"/>
      <c r="F204" s="730"/>
      <c r="G204" s="733"/>
      <c r="H204" s="736"/>
      <c r="I204" s="739"/>
      <c r="J204" s="742"/>
      <c r="K204" s="745"/>
      <c r="L204" s="736"/>
      <c r="M204" s="733"/>
      <c r="N204" s="730"/>
      <c r="O204" s="749"/>
      <c r="P204" s="752"/>
      <c r="Q204" s="755"/>
      <c r="R204" s="758"/>
      <c r="S204" s="761"/>
      <c r="T204" s="736"/>
      <c r="U204" s="722"/>
      <c r="V204" s="722"/>
      <c r="W204" s="724"/>
    </row>
    <row r="205" spans="1:23" ht="19.899999999999999" customHeight="1" x14ac:dyDescent="0.3">
      <c r="A205" s="297"/>
      <c r="B205" s="265"/>
      <c r="C205" s="796" t="s">
        <v>237</v>
      </c>
      <c r="D205" s="725">
        <v>6</v>
      </c>
      <c r="E205" s="727">
        <v>54</v>
      </c>
      <c r="F205" s="729"/>
      <c r="G205" s="731"/>
      <c r="H205" s="734"/>
      <c r="I205" s="737"/>
      <c r="J205" s="740"/>
      <c r="K205" s="743"/>
      <c r="L205" s="734"/>
      <c r="M205" s="731"/>
      <c r="N205" s="746"/>
      <c r="O205" s="747"/>
      <c r="P205" s="750"/>
      <c r="Q205" s="753"/>
      <c r="R205" s="756"/>
      <c r="S205" s="759"/>
      <c r="T205" s="734"/>
      <c r="U205" s="721">
        <f>SUM(F205:T209)</f>
        <v>0</v>
      </c>
      <c r="V205" s="721">
        <f>U205*D205</f>
        <v>0</v>
      </c>
      <c r="W205" s="723">
        <f>U205*E205</f>
        <v>0</v>
      </c>
    </row>
    <row r="206" spans="1:23" ht="19.899999999999999" customHeight="1" x14ac:dyDescent="0.3">
      <c r="A206" s="286"/>
      <c r="B206" s="267"/>
      <c r="C206" s="634"/>
      <c r="D206" s="725"/>
      <c r="E206" s="727"/>
      <c r="F206" s="729"/>
      <c r="G206" s="732"/>
      <c r="H206" s="735"/>
      <c r="I206" s="738"/>
      <c r="J206" s="741"/>
      <c r="K206" s="744"/>
      <c r="L206" s="735"/>
      <c r="M206" s="732"/>
      <c r="N206" s="729"/>
      <c r="O206" s="748"/>
      <c r="P206" s="751"/>
      <c r="Q206" s="754"/>
      <c r="R206" s="757"/>
      <c r="S206" s="760"/>
      <c r="T206" s="735"/>
      <c r="U206" s="721"/>
      <c r="V206" s="721"/>
      <c r="W206" s="723"/>
    </row>
    <row r="207" spans="1:23" ht="19.899999999999999" customHeight="1" x14ac:dyDescent="0.3">
      <c r="A207" s="286"/>
      <c r="B207" s="267"/>
      <c r="C207" s="634"/>
      <c r="D207" s="725"/>
      <c r="E207" s="727"/>
      <c r="F207" s="729"/>
      <c r="G207" s="732"/>
      <c r="H207" s="735"/>
      <c r="I207" s="738"/>
      <c r="J207" s="741"/>
      <c r="K207" s="744"/>
      <c r="L207" s="735"/>
      <c r="M207" s="732"/>
      <c r="N207" s="729"/>
      <c r="O207" s="748"/>
      <c r="P207" s="751"/>
      <c r="Q207" s="754"/>
      <c r="R207" s="757"/>
      <c r="S207" s="760"/>
      <c r="T207" s="735"/>
      <c r="U207" s="721"/>
      <c r="V207" s="721"/>
      <c r="W207" s="723"/>
    </row>
    <row r="208" spans="1:23" ht="19.899999999999999" customHeight="1" x14ac:dyDescent="0.3">
      <c r="A208" s="286"/>
      <c r="B208" s="267"/>
      <c r="C208" s="634"/>
      <c r="D208" s="725"/>
      <c r="E208" s="727"/>
      <c r="F208" s="729"/>
      <c r="G208" s="732"/>
      <c r="H208" s="735"/>
      <c r="I208" s="738"/>
      <c r="J208" s="741"/>
      <c r="K208" s="744"/>
      <c r="L208" s="735"/>
      <c r="M208" s="732"/>
      <c r="N208" s="729"/>
      <c r="O208" s="748"/>
      <c r="P208" s="751"/>
      <c r="Q208" s="754"/>
      <c r="R208" s="757"/>
      <c r="S208" s="760"/>
      <c r="T208" s="735"/>
      <c r="U208" s="721"/>
      <c r="V208" s="721"/>
      <c r="W208" s="723"/>
    </row>
    <row r="209" spans="1:23" ht="19.899999999999999" customHeight="1" thickBot="1" x14ac:dyDescent="0.35">
      <c r="A209" s="304"/>
      <c r="B209" s="269"/>
      <c r="C209" s="635"/>
      <c r="D209" s="726"/>
      <c r="E209" s="728"/>
      <c r="F209" s="730"/>
      <c r="G209" s="733"/>
      <c r="H209" s="736"/>
      <c r="I209" s="739"/>
      <c r="J209" s="742"/>
      <c r="K209" s="745"/>
      <c r="L209" s="736"/>
      <c r="M209" s="733"/>
      <c r="N209" s="730"/>
      <c r="O209" s="749"/>
      <c r="P209" s="752"/>
      <c r="Q209" s="755"/>
      <c r="R209" s="758"/>
      <c r="S209" s="761"/>
      <c r="T209" s="736"/>
      <c r="U209" s="722"/>
      <c r="V209" s="722"/>
      <c r="W209" s="724"/>
    </row>
    <row r="210" spans="1:23" ht="19.899999999999999" customHeight="1" x14ac:dyDescent="0.3">
      <c r="A210" s="297"/>
      <c r="B210" s="265"/>
      <c r="C210" s="815" t="s">
        <v>274</v>
      </c>
      <c r="D210" s="725">
        <v>6</v>
      </c>
      <c r="E210" s="727">
        <v>54</v>
      </c>
      <c r="F210" s="729"/>
      <c r="G210" s="731"/>
      <c r="H210" s="734"/>
      <c r="I210" s="737"/>
      <c r="J210" s="740"/>
      <c r="K210" s="743"/>
      <c r="L210" s="734"/>
      <c r="M210" s="731"/>
      <c r="N210" s="746"/>
      <c r="O210" s="747"/>
      <c r="P210" s="750"/>
      <c r="Q210" s="753"/>
      <c r="R210" s="756"/>
      <c r="S210" s="759"/>
      <c r="T210" s="734"/>
      <c r="U210" s="721">
        <f>SUM(F210:T214)</f>
        <v>0</v>
      </c>
      <c r="V210" s="721">
        <f>U210*D210</f>
        <v>0</v>
      </c>
      <c r="W210" s="723">
        <f>U210*E210</f>
        <v>0</v>
      </c>
    </row>
    <row r="211" spans="1:23" ht="19.899999999999999" customHeight="1" x14ac:dyDescent="0.3">
      <c r="A211" s="286"/>
      <c r="B211" s="267"/>
      <c r="C211" s="634"/>
      <c r="D211" s="725"/>
      <c r="E211" s="727"/>
      <c r="F211" s="729"/>
      <c r="G211" s="732"/>
      <c r="H211" s="735"/>
      <c r="I211" s="738"/>
      <c r="J211" s="741"/>
      <c r="K211" s="744"/>
      <c r="L211" s="735"/>
      <c r="M211" s="732"/>
      <c r="N211" s="729"/>
      <c r="O211" s="748"/>
      <c r="P211" s="751"/>
      <c r="Q211" s="754"/>
      <c r="R211" s="757"/>
      <c r="S211" s="760"/>
      <c r="T211" s="735"/>
      <c r="U211" s="721"/>
      <c r="V211" s="721"/>
      <c r="W211" s="723"/>
    </row>
    <row r="212" spans="1:23" ht="19.899999999999999" customHeight="1" x14ac:dyDescent="0.3">
      <c r="A212" s="286"/>
      <c r="B212" s="267"/>
      <c r="C212" s="634"/>
      <c r="D212" s="725"/>
      <c r="E212" s="727"/>
      <c r="F212" s="729"/>
      <c r="G212" s="732"/>
      <c r="H212" s="735"/>
      <c r="I212" s="738"/>
      <c r="J212" s="741"/>
      <c r="K212" s="744"/>
      <c r="L212" s="735"/>
      <c r="M212" s="732"/>
      <c r="N212" s="729"/>
      <c r="O212" s="748"/>
      <c r="P212" s="751"/>
      <c r="Q212" s="754"/>
      <c r="R212" s="757"/>
      <c r="S212" s="760"/>
      <c r="T212" s="735"/>
      <c r="U212" s="721"/>
      <c r="V212" s="721"/>
      <c r="W212" s="723"/>
    </row>
    <row r="213" spans="1:23" ht="19.899999999999999" customHeight="1" x14ac:dyDescent="0.3">
      <c r="A213" s="286"/>
      <c r="B213" s="267"/>
      <c r="C213" s="634"/>
      <c r="D213" s="725"/>
      <c r="E213" s="727"/>
      <c r="F213" s="729"/>
      <c r="G213" s="732"/>
      <c r="H213" s="735"/>
      <c r="I213" s="738"/>
      <c r="J213" s="741"/>
      <c r="K213" s="744"/>
      <c r="L213" s="735"/>
      <c r="M213" s="732"/>
      <c r="N213" s="729"/>
      <c r="O213" s="748"/>
      <c r="P213" s="751"/>
      <c r="Q213" s="754"/>
      <c r="R213" s="757"/>
      <c r="S213" s="760"/>
      <c r="T213" s="735"/>
      <c r="U213" s="721"/>
      <c r="V213" s="721"/>
      <c r="W213" s="723"/>
    </row>
    <row r="214" spans="1:23" ht="19.899999999999999" customHeight="1" thickBot="1" x14ac:dyDescent="0.35">
      <c r="A214" s="304"/>
      <c r="B214" s="269"/>
      <c r="C214" s="635"/>
      <c r="D214" s="726"/>
      <c r="E214" s="728"/>
      <c r="F214" s="730"/>
      <c r="G214" s="733"/>
      <c r="H214" s="736"/>
      <c r="I214" s="739"/>
      <c r="J214" s="742"/>
      <c r="K214" s="745"/>
      <c r="L214" s="736"/>
      <c r="M214" s="733"/>
      <c r="N214" s="730"/>
      <c r="O214" s="749"/>
      <c r="P214" s="752"/>
      <c r="Q214" s="755"/>
      <c r="R214" s="758"/>
      <c r="S214" s="761"/>
      <c r="T214" s="736"/>
      <c r="U214" s="722"/>
      <c r="V214" s="722"/>
      <c r="W214" s="724"/>
    </row>
    <row r="215" spans="1:23" ht="19.899999999999999" customHeight="1" x14ac:dyDescent="0.3">
      <c r="A215" s="297"/>
      <c r="B215" s="265"/>
      <c r="C215" s="796" t="s">
        <v>238</v>
      </c>
      <c r="D215" s="725">
        <v>7</v>
      </c>
      <c r="E215" s="727">
        <v>54</v>
      </c>
      <c r="F215" s="729"/>
      <c r="G215" s="731"/>
      <c r="H215" s="734"/>
      <c r="I215" s="737"/>
      <c r="J215" s="740"/>
      <c r="K215" s="743"/>
      <c r="L215" s="734"/>
      <c r="M215" s="731"/>
      <c r="N215" s="746"/>
      <c r="O215" s="747"/>
      <c r="P215" s="750"/>
      <c r="Q215" s="753"/>
      <c r="R215" s="756"/>
      <c r="S215" s="759"/>
      <c r="T215" s="734"/>
      <c r="U215" s="721">
        <f>SUM(F215:T219)</f>
        <v>0</v>
      </c>
      <c r="V215" s="721">
        <f>U215*D215</f>
        <v>0</v>
      </c>
      <c r="W215" s="723">
        <f>U215*E215</f>
        <v>0</v>
      </c>
    </row>
    <row r="216" spans="1:23" ht="19.899999999999999" customHeight="1" x14ac:dyDescent="0.3">
      <c r="A216" s="286"/>
      <c r="B216" s="267"/>
      <c r="C216" s="634"/>
      <c r="D216" s="725"/>
      <c r="E216" s="727"/>
      <c r="F216" s="729"/>
      <c r="G216" s="732"/>
      <c r="H216" s="735"/>
      <c r="I216" s="738"/>
      <c r="J216" s="741"/>
      <c r="K216" s="744"/>
      <c r="L216" s="735"/>
      <c r="M216" s="732"/>
      <c r="N216" s="729"/>
      <c r="O216" s="748"/>
      <c r="P216" s="751"/>
      <c r="Q216" s="754"/>
      <c r="R216" s="757"/>
      <c r="S216" s="760"/>
      <c r="T216" s="735"/>
      <c r="U216" s="721"/>
      <c r="V216" s="721"/>
      <c r="W216" s="723"/>
    </row>
    <row r="217" spans="1:23" ht="19.899999999999999" customHeight="1" x14ac:dyDescent="0.3">
      <c r="A217" s="286"/>
      <c r="B217" s="267"/>
      <c r="C217" s="634"/>
      <c r="D217" s="725"/>
      <c r="E217" s="727"/>
      <c r="F217" s="729"/>
      <c r="G217" s="732"/>
      <c r="H217" s="735"/>
      <c r="I217" s="738"/>
      <c r="J217" s="741"/>
      <c r="K217" s="744"/>
      <c r="L217" s="735"/>
      <c r="M217" s="732"/>
      <c r="N217" s="729"/>
      <c r="O217" s="748"/>
      <c r="P217" s="751"/>
      <c r="Q217" s="754"/>
      <c r="R217" s="757"/>
      <c r="S217" s="760"/>
      <c r="T217" s="735"/>
      <c r="U217" s="721"/>
      <c r="V217" s="721"/>
      <c r="W217" s="723"/>
    </row>
    <row r="218" spans="1:23" ht="19.899999999999999" customHeight="1" x14ac:dyDescent="0.3">
      <c r="A218" s="286"/>
      <c r="B218" s="267"/>
      <c r="C218" s="634"/>
      <c r="D218" s="725"/>
      <c r="E218" s="727"/>
      <c r="F218" s="729"/>
      <c r="G218" s="732"/>
      <c r="H218" s="735"/>
      <c r="I218" s="738"/>
      <c r="J218" s="741"/>
      <c r="K218" s="744"/>
      <c r="L218" s="735"/>
      <c r="M218" s="732"/>
      <c r="N218" s="729"/>
      <c r="O218" s="748"/>
      <c r="P218" s="751"/>
      <c r="Q218" s="754"/>
      <c r="R218" s="757"/>
      <c r="S218" s="760"/>
      <c r="T218" s="735"/>
      <c r="U218" s="721"/>
      <c r="V218" s="721"/>
      <c r="W218" s="723"/>
    </row>
    <row r="219" spans="1:23" ht="19.899999999999999" customHeight="1" thickBot="1" x14ac:dyDescent="0.35">
      <c r="A219" s="304"/>
      <c r="B219" s="269"/>
      <c r="C219" s="635"/>
      <c r="D219" s="726"/>
      <c r="E219" s="728"/>
      <c r="F219" s="730"/>
      <c r="G219" s="733"/>
      <c r="H219" s="736"/>
      <c r="I219" s="739"/>
      <c r="J219" s="742"/>
      <c r="K219" s="745"/>
      <c r="L219" s="736"/>
      <c r="M219" s="733"/>
      <c r="N219" s="730"/>
      <c r="O219" s="749"/>
      <c r="P219" s="752"/>
      <c r="Q219" s="755"/>
      <c r="R219" s="758"/>
      <c r="S219" s="761"/>
      <c r="T219" s="736"/>
      <c r="U219" s="722"/>
      <c r="V219" s="722"/>
      <c r="W219" s="724"/>
    </row>
    <row r="220" spans="1:23" ht="19.899999999999999" customHeight="1" x14ac:dyDescent="0.3">
      <c r="A220" s="297"/>
      <c r="B220" s="265"/>
      <c r="C220" s="796" t="s">
        <v>240</v>
      </c>
      <c r="D220" s="725">
        <v>6</v>
      </c>
      <c r="E220" s="727">
        <v>54</v>
      </c>
      <c r="F220" s="729"/>
      <c r="G220" s="731"/>
      <c r="H220" s="734"/>
      <c r="I220" s="737"/>
      <c r="J220" s="740"/>
      <c r="K220" s="743"/>
      <c r="L220" s="734"/>
      <c r="M220" s="731"/>
      <c r="N220" s="746"/>
      <c r="O220" s="747"/>
      <c r="P220" s="750"/>
      <c r="Q220" s="753"/>
      <c r="R220" s="756"/>
      <c r="S220" s="759"/>
      <c r="T220" s="734"/>
      <c r="U220" s="721">
        <f>SUM(F220:T224)</f>
        <v>0</v>
      </c>
      <c r="V220" s="721">
        <f>U220*D220</f>
        <v>0</v>
      </c>
      <c r="W220" s="723">
        <f>U220*E220</f>
        <v>0</v>
      </c>
    </row>
    <row r="221" spans="1:23" ht="19.899999999999999" customHeight="1" x14ac:dyDescent="0.3">
      <c r="A221" s="286"/>
      <c r="B221" s="267"/>
      <c r="C221" s="634"/>
      <c r="D221" s="725"/>
      <c r="E221" s="727"/>
      <c r="F221" s="729"/>
      <c r="G221" s="732"/>
      <c r="H221" s="735"/>
      <c r="I221" s="738"/>
      <c r="J221" s="741"/>
      <c r="K221" s="744"/>
      <c r="L221" s="735"/>
      <c r="M221" s="732"/>
      <c r="N221" s="729"/>
      <c r="O221" s="748"/>
      <c r="P221" s="751"/>
      <c r="Q221" s="754"/>
      <c r="R221" s="757"/>
      <c r="S221" s="760"/>
      <c r="T221" s="735"/>
      <c r="U221" s="721"/>
      <c r="V221" s="721"/>
      <c r="W221" s="723"/>
    </row>
    <row r="222" spans="1:23" ht="19.899999999999999" customHeight="1" x14ac:dyDescent="0.3">
      <c r="A222" s="286"/>
      <c r="B222" s="267"/>
      <c r="C222" s="634"/>
      <c r="D222" s="725"/>
      <c r="E222" s="727"/>
      <c r="F222" s="729"/>
      <c r="G222" s="732"/>
      <c r="H222" s="735"/>
      <c r="I222" s="738"/>
      <c r="J222" s="741"/>
      <c r="K222" s="744"/>
      <c r="L222" s="735"/>
      <c r="M222" s="732"/>
      <c r="N222" s="729"/>
      <c r="O222" s="748"/>
      <c r="P222" s="751"/>
      <c r="Q222" s="754"/>
      <c r="R222" s="757"/>
      <c r="S222" s="760"/>
      <c r="T222" s="735"/>
      <c r="U222" s="721"/>
      <c r="V222" s="721"/>
      <c r="W222" s="723"/>
    </row>
    <row r="223" spans="1:23" ht="19.899999999999999" customHeight="1" x14ac:dyDescent="0.3">
      <c r="A223" s="286"/>
      <c r="B223" s="267"/>
      <c r="C223" s="634"/>
      <c r="D223" s="725"/>
      <c r="E223" s="727"/>
      <c r="F223" s="729"/>
      <c r="G223" s="732"/>
      <c r="H223" s="735"/>
      <c r="I223" s="738"/>
      <c r="J223" s="741"/>
      <c r="K223" s="744"/>
      <c r="L223" s="735"/>
      <c r="M223" s="732"/>
      <c r="N223" s="729"/>
      <c r="O223" s="748"/>
      <c r="P223" s="751"/>
      <c r="Q223" s="754"/>
      <c r="R223" s="757"/>
      <c r="S223" s="760"/>
      <c r="T223" s="735"/>
      <c r="U223" s="721"/>
      <c r="V223" s="721"/>
      <c r="W223" s="723"/>
    </row>
    <row r="224" spans="1:23" ht="19.899999999999999" customHeight="1" thickBot="1" x14ac:dyDescent="0.35">
      <c r="A224" s="304"/>
      <c r="B224" s="269"/>
      <c r="C224" s="635"/>
      <c r="D224" s="726"/>
      <c r="E224" s="728"/>
      <c r="F224" s="730"/>
      <c r="G224" s="733"/>
      <c r="H224" s="736"/>
      <c r="I224" s="739"/>
      <c r="J224" s="742"/>
      <c r="K224" s="745"/>
      <c r="L224" s="736"/>
      <c r="M224" s="733"/>
      <c r="N224" s="730"/>
      <c r="O224" s="749"/>
      <c r="P224" s="752"/>
      <c r="Q224" s="755"/>
      <c r="R224" s="758"/>
      <c r="S224" s="761"/>
      <c r="T224" s="736"/>
      <c r="U224" s="722"/>
      <c r="V224" s="722"/>
      <c r="W224" s="724"/>
    </row>
    <row r="225" spans="1:23" ht="19.899999999999999" customHeight="1" x14ac:dyDescent="0.3">
      <c r="A225" s="297"/>
      <c r="B225" s="265"/>
      <c r="C225" s="796" t="s">
        <v>239</v>
      </c>
      <c r="D225" s="725">
        <v>8</v>
      </c>
      <c r="E225" s="727">
        <v>54</v>
      </c>
      <c r="F225" s="729"/>
      <c r="G225" s="731"/>
      <c r="H225" s="734"/>
      <c r="I225" s="737"/>
      <c r="J225" s="740"/>
      <c r="K225" s="743"/>
      <c r="L225" s="734"/>
      <c r="M225" s="731"/>
      <c r="N225" s="746"/>
      <c r="O225" s="747"/>
      <c r="P225" s="750"/>
      <c r="Q225" s="753"/>
      <c r="R225" s="756"/>
      <c r="S225" s="759"/>
      <c r="T225" s="734"/>
      <c r="U225" s="721">
        <f>SUM(F225:T229)</f>
        <v>0</v>
      </c>
      <c r="V225" s="721">
        <f>U225*D225</f>
        <v>0</v>
      </c>
      <c r="W225" s="723">
        <f>U225*E225</f>
        <v>0</v>
      </c>
    </row>
    <row r="226" spans="1:23" ht="19.899999999999999" customHeight="1" x14ac:dyDescent="0.3">
      <c r="A226" s="286"/>
      <c r="B226" s="267"/>
      <c r="C226" s="634"/>
      <c r="D226" s="725"/>
      <c r="E226" s="727"/>
      <c r="F226" s="729"/>
      <c r="G226" s="732"/>
      <c r="H226" s="735"/>
      <c r="I226" s="738"/>
      <c r="J226" s="741"/>
      <c r="K226" s="744"/>
      <c r="L226" s="735"/>
      <c r="M226" s="732"/>
      <c r="N226" s="729"/>
      <c r="O226" s="748"/>
      <c r="P226" s="751"/>
      <c r="Q226" s="754"/>
      <c r="R226" s="757"/>
      <c r="S226" s="760"/>
      <c r="T226" s="735"/>
      <c r="U226" s="721"/>
      <c r="V226" s="721"/>
      <c r="W226" s="723"/>
    </row>
    <row r="227" spans="1:23" ht="19.899999999999999" customHeight="1" x14ac:dyDescent="0.3">
      <c r="A227" s="286"/>
      <c r="B227" s="267"/>
      <c r="C227" s="634"/>
      <c r="D227" s="725"/>
      <c r="E227" s="727"/>
      <c r="F227" s="729"/>
      <c r="G227" s="732"/>
      <c r="H227" s="735"/>
      <c r="I227" s="738"/>
      <c r="J227" s="741"/>
      <c r="K227" s="744"/>
      <c r="L227" s="735"/>
      <c r="M227" s="732"/>
      <c r="N227" s="729"/>
      <c r="O227" s="748"/>
      <c r="P227" s="751"/>
      <c r="Q227" s="754"/>
      <c r="R227" s="757"/>
      <c r="S227" s="760"/>
      <c r="T227" s="735"/>
      <c r="U227" s="721"/>
      <c r="V227" s="721"/>
      <c r="W227" s="723"/>
    </row>
    <row r="228" spans="1:23" ht="19.899999999999999" customHeight="1" x14ac:dyDescent="0.3">
      <c r="A228" s="286"/>
      <c r="B228" s="267"/>
      <c r="C228" s="634"/>
      <c r="D228" s="725"/>
      <c r="E228" s="727"/>
      <c r="F228" s="729"/>
      <c r="G228" s="732"/>
      <c r="H228" s="735"/>
      <c r="I228" s="738"/>
      <c r="J228" s="741"/>
      <c r="K228" s="744"/>
      <c r="L228" s="735"/>
      <c r="M228" s="732"/>
      <c r="N228" s="729"/>
      <c r="O228" s="748"/>
      <c r="P228" s="751"/>
      <c r="Q228" s="754"/>
      <c r="R228" s="757"/>
      <c r="S228" s="760"/>
      <c r="T228" s="735"/>
      <c r="U228" s="721"/>
      <c r="V228" s="721"/>
      <c r="W228" s="723"/>
    </row>
    <row r="229" spans="1:23" ht="19.899999999999999" customHeight="1" thickBot="1" x14ac:dyDescent="0.35">
      <c r="A229" s="304"/>
      <c r="B229" s="269"/>
      <c r="C229" s="635"/>
      <c r="D229" s="726"/>
      <c r="E229" s="728"/>
      <c r="F229" s="730"/>
      <c r="G229" s="733"/>
      <c r="H229" s="736"/>
      <c r="I229" s="739"/>
      <c r="J229" s="742"/>
      <c r="K229" s="745"/>
      <c r="L229" s="736"/>
      <c r="M229" s="733"/>
      <c r="N229" s="730"/>
      <c r="O229" s="749"/>
      <c r="P229" s="752"/>
      <c r="Q229" s="755"/>
      <c r="R229" s="758"/>
      <c r="S229" s="761"/>
      <c r="T229" s="736"/>
      <c r="U229" s="722"/>
      <c r="V229" s="722"/>
      <c r="W229" s="724"/>
    </row>
    <row r="230" spans="1:23" ht="19.899999999999999" customHeight="1" x14ac:dyDescent="0.3">
      <c r="A230" s="297"/>
      <c r="B230" s="265"/>
      <c r="C230" s="796" t="s">
        <v>241</v>
      </c>
      <c r="D230" s="725">
        <v>10</v>
      </c>
      <c r="E230" s="727">
        <v>45</v>
      </c>
      <c r="F230" s="729"/>
      <c r="G230" s="731"/>
      <c r="H230" s="734"/>
      <c r="I230" s="737"/>
      <c r="J230" s="740"/>
      <c r="K230" s="743"/>
      <c r="L230" s="734"/>
      <c r="M230" s="731"/>
      <c r="N230" s="746"/>
      <c r="O230" s="747"/>
      <c r="P230" s="750"/>
      <c r="Q230" s="753"/>
      <c r="R230" s="756"/>
      <c r="S230" s="759"/>
      <c r="T230" s="734"/>
      <c r="U230" s="721">
        <f>SUM(F230:T234)</f>
        <v>0</v>
      </c>
      <c r="V230" s="721">
        <f>U230*D230</f>
        <v>0</v>
      </c>
      <c r="W230" s="723">
        <f>U230*E230</f>
        <v>0</v>
      </c>
    </row>
    <row r="231" spans="1:23" ht="19.899999999999999" customHeight="1" x14ac:dyDescent="0.3">
      <c r="A231" s="286"/>
      <c r="B231" s="267"/>
      <c r="C231" s="634"/>
      <c r="D231" s="725"/>
      <c r="E231" s="727"/>
      <c r="F231" s="729"/>
      <c r="G231" s="732"/>
      <c r="H231" s="735"/>
      <c r="I231" s="738"/>
      <c r="J231" s="741"/>
      <c r="K231" s="744"/>
      <c r="L231" s="735"/>
      <c r="M231" s="732"/>
      <c r="N231" s="729"/>
      <c r="O231" s="748"/>
      <c r="P231" s="751"/>
      <c r="Q231" s="754"/>
      <c r="R231" s="757"/>
      <c r="S231" s="760"/>
      <c r="T231" s="735"/>
      <c r="U231" s="721"/>
      <c r="V231" s="721"/>
      <c r="W231" s="723"/>
    </row>
    <row r="232" spans="1:23" ht="19.899999999999999" customHeight="1" x14ac:dyDescent="0.3">
      <c r="A232" s="286"/>
      <c r="B232" s="267"/>
      <c r="C232" s="634"/>
      <c r="D232" s="725"/>
      <c r="E232" s="727"/>
      <c r="F232" s="729"/>
      <c r="G232" s="732"/>
      <c r="H232" s="735"/>
      <c r="I232" s="738"/>
      <c r="J232" s="741"/>
      <c r="K232" s="744"/>
      <c r="L232" s="735"/>
      <c r="M232" s="732"/>
      <c r="N232" s="729"/>
      <c r="O232" s="748"/>
      <c r="P232" s="751"/>
      <c r="Q232" s="754"/>
      <c r="R232" s="757"/>
      <c r="S232" s="760"/>
      <c r="T232" s="735"/>
      <c r="U232" s="721"/>
      <c r="V232" s="721"/>
      <c r="W232" s="723"/>
    </row>
    <row r="233" spans="1:23" ht="19.899999999999999" customHeight="1" x14ac:dyDescent="0.3">
      <c r="A233" s="286"/>
      <c r="B233" s="267"/>
      <c r="C233" s="634"/>
      <c r="D233" s="725"/>
      <c r="E233" s="727"/>
      <c r="F233" s="729"/>
      <c r="G233" s="732"/>
      <c r="H233" s="735"/>
      <c r="I233" s="738"/>
      <c r="J233" s="741"/>
      <c r="K233" s="744"/>
      <c r="L233" s="735"/>
      <c r="M233" s="732"/>
      <c r="N233" s="729"/>
      <c r="O233" s="748"/>
      <c r="P233" s="751"/>
      <c r="Q233" s="754"/>
      <c r="R233" s="757"/>
      <c r="S233" s="760"/>
      <c r="T233" s="735"/>
      <c r="U233" s="721"/>
      <c r="V233" s="721"/>
      <c r="W233" s="723"/>
    </row>
    <row r="234" spans="1:23" ht="19.899999999999999" customHeight="1" thickBot="1" x14ac:dyDescent="0.35">
      <c r="A234" s="304"/>
      <c r="B234" s="269"/>
      <c r="C234" s="635"/>
      <c r="D234" s="726"/>
      <c r="E234" s="728"/>
      <c r="F234" s="730"/>
      <c r="G234" s="733"/>
      <c r="H234" s="736"/>
      <c r="I234" s="739"/>
      <c r="J234" s="742"/>
      <c r="K234" s="745"/>
      <c r="L234" s="736"/>
      <c r="M234" s="733"/>
      <c r="N234" s="730"/>
      <c r="O234" s="749"/>
      <c r="P234" s="752"/>
      <c r="Q234" s="755"/>
      <c r="R234" s="758"/>
      <c r="S234" s="761"/>
      <c r="T234" s="736"/>
      <c r="U234" s="722"/>
      <c r="V234" s="722"/>
      <c r="W234" s="724"/>
    </row>
    <row r="235" spans="1:23" ht="19.899999999999999" customHeight="1" x14ac:dyDescent="0.3">
      <c r="A235" s="297"/>
      <c r="B235" s="265"/>
      <c r="C235" s="796" t="s">
        <v>242</v>
      </c>
      <c r="D235" s="725">
        <v>15</v>
      </c>
      <c r="E235" s="727">
        <v>45</v>
      </c>
      <c r="F235" s="729"/>
      <c r="G235" s="731"/>
      <c r="H235" s="734"/>
      <c r="I235" s="737"/>
      <c r="J235" s="740"/>
      <c r="K235" s="743"/>
      <c r="L235" s="734"/>
      <c r="M235" s="731"/>
      <c r="N235" s="746"/>
      <c r="O235" s="747"/>
      <c r="P235" s="750"/>
      <c r="Q235" s="753"/>
      <c r="R235" s="756"/>
      <c r="S235" s="759"/>
      <c r="T235" s="734"/>
      <c r="U235" s="721">
        <f>SUM(F235:T239)</f>
        <v>0</v>
      </c>
      <c r="V235" s="721">
        <f>U235*D235</f>
        <v>0</v>
      </c>
      <c r="W235" s="723">
        <f>U235*E235</f>
        <v>0</v>
      </c>
    </row>
    <row r="236" spans="1:23" ht="19.899999999999999" customHeight="1" x14ac:dyDescent="0.3">
      <c r="A236" s="286"/>
      <c r="B236" s="267"/>
      <c r="C236" s="634"/>
      <c r="D236" s="725"/>
      <c r="E236" s="727"/>
      <c r="F236" s="729"/>
      <c r="G236" s="732"/>
      <c r="H236" s="735"/>
      <c r="I236" s="738"/>
      <c r="J236" s="741"/>
      <c r="K236" s="744"/>
      <c r="L236" s="735"/>
      <c r="M236" s="732"/>
      <c r="N236" s="729"/>
      <c r="O236" s="748"/>
      <c r="P236" s="751"/>
      <c r="Q236" s="754"/>
      <c r="R236" s="757"/>
      <c r="S236" s="760"/>
      <c r="T236" s="735"/>
      <c r="U236" s="721"/>
      <c r="V236" s="721"/>
      <c r="W236" s="723"/>
    </row>
    <row r="237" spans="1:23" ht="19.899999999999999" customHeight="1" x14ac:dyDescent="0.3">
      <c r="A237" s="286"/>
      <c r="B237" s="267"/>
      <c r="C237" s="634"/>
      <c r="D237" s="725"/>
      <c r="E237" s="727"/>
      <c r="F237" s="729"/>
      <c r="G237" s="732"/>
      <c r="H237" s="735"/>
      <c r="I237" s="738"/>
      <c r="J237" s="741"/>
      <c r="K237" s="744"/>
      <c r="L237" s="735"/>
      <c r="M237" s="732"/>
      <c r="N237" s="729"/>
      <c r="O237" s="748"/>
      <c r="P237" s="751"/>
      <c r="Q237" s="754"/>
      <c r="R237" s="757"/>
      <c r="S237" s="760"/>
      <c r="T237" s="735"/>
      <c r="U237" s="721"/>
      <c r="V237" s="721"/>
      <c r="W237" s="723"/>
    </row>
    <row r="238" spans="1:23" ht="19.899999999999999" customHeight="1" x14ac:dyDescent="0.3">
      <c r="A238" s="286"/>
      <c r="B238" s="267"/>
      <c r="C238" s="634"/>
      <c r="D238" s="725"/>
      <c r="E238" s="727"/>
      <c r="F238" s="729"/>
      <c r="G238" s="732"/>
      <c r="H238" s="735"/>
      <c r="I238" s="738"/>
      <c r="J238" s="741"/>
      <c r="K238" s="744"/>
      <c r="L238" s="735"/>
      <c r="M238" s="732"/>
      <c r="N238" s="729"/>
      <c r="O238" s="748"/>
      <c r="P238" s="751"/>
      <c r="Q238" s="754"/>
      <c r="R238" s="757"/>
      <c r="S238" s="760"/>
      <c r="T238" s="735"/>
      <c r="U238" s="721"/>
      <c r="V238" s="721"/>
      <c r="W238" s="723"/>
    </row>
    <row r="239" spans="1:23" ht="19.899999999999999" customHeight="1" thickBot="1" x14ac:dyDescent="0.35">
      <c r="A239" s="304"/>
      <c r="B239" s="269"/>
      <c r="C239" s="635"/>
      <c r="D239" s="726"/>
      <c r="E239" s="728"/>
      <c r="F239" s="730"/>
      <c r="G239" s="733"/>
      <c r="H239" s="736"/>
      <c r="I239" s="739"/>
      <c r="J239" s="742"/>
      <c r="K239" s="745"/>
      <c r="L239" s="736"/>
      <c r="M239" s="733"/>
      <c r="N239" s="730"/>
      <c r="O239" s="749"/>
      <c r="P239" s="752"/>
      <c r="Q239" s="755"/>
      <c r="R239" s="758"/>
      <c r="S239" s="761"/>
      <c r="T239" s="736"/>
      <c r="U239" s="722"/>
      <c r="V239" s="722"/>
      <c r="W239" s="724"/>
    </row>
    <row r="240" spans="1:23" ht="19.899999999999999" customHeight="1" x14ac:dyDescent="0.3">
      <c r="A240" s="297"/>
      <c r="B240" s="265"/>
      <c r="C240" s="816" t="s">
        <v>243</v>
      </c>
      <c r="D240" s="725">
        <v>5</v>
      </c>
      <c r="E240" s="727">
        <v>140</v>
      </c>
      <c r="F240" s="729"/>
      <c r="G240" s="731"/>
      <c r="H240" s="734"/>
      <c r="I240" s="737"/>
      <c r="J240" s="740"/>
      <c r="K240" s="743"/>
      <c r="L240" s="734"/>
      <c r="M240" s="731"/>
      <c r="N240" s="746"/>
      <c r="O240" s="747"/>
      <c r="P240" s="750"/>
      <c r="Q240" s="753"/>
      <c r="R240" s="756"/>
      <c r="S240" s="759"/>
      <c r="T240" s="734"/>
      <c r="U240" s="721">
        <f>SUM(F240:T244)</f>
        <v>0</v>
      </c>
      <c r="V240" s="721">
        <f>U240*D240</f>
        <v>0</v>
      </c>
      <c r="W240" s="723">
        <f>U240*E240</f>
        <v>0</v>
      </c>
    </row>
    <row r="241" spans="1:23" ht="19.899999999999999" customHeight="1" x14ac:dyDescent="0.3">
      <c r="A241" s="286"/>
      <c r="B241" s="267"/>
      <c r="C241" s="817"/>
      <c r="D241" s="725"/>
      <c r="E241" s="727"/>
      <c r="F241" s="729"/>
      <c r="G241" s="732"/>
      <c r="H241" s="735"/>
      <c r="I241" s="738"/>
      <c r="J241" s="741"/>
      <c r="K241" s="744"/>
      <c r="L241" s="735"/>
      <c r="M241" s="732"/>
      <c r="N241" s="729"/>
      <c r="O241" s="748"/>
      <c r="P241" s="751"/>
      <c r="Q241" s="754"/>
      <c r="R241" s="757"/>
      <c r="S241" s="760"/>
      <c r="T241" s="735"/>
      <c r="U241" s="721"/>
      <c r="V241" s="721"/>
      <c r="W241" s="723"/>
    </row>
    <row r="242" spans="1:23" ht="19.899999999999999" customHeight="1" x14ac:dyDescent="0.3">
      <c r="A242" s="286"/>
      <c r="B242" s="267"/>
      <c r="C242" s="817"/>
      <c r="D242" s="725"/>
      <c r="E242" s="727"/>
      <c r="F242" s="729"/>
      <c r="G242" s="732"/>
      <c r="H242" s="735"/>
      <c r="I242" s="738"/>
      <c r="J242" s="741"/>
      <c r="K242" s="744"/>
      <c r="L242" s="735"/>
      <c r="M242" s="732"/>
      <c r="N242" s="729"/>
      <c r="O242" s="748"/>
      <c r="P242" s="751"/>
      <c r="Q242" s="754"/>
      <c r="R242" s="757"/>
      <c r="S242" s="760"/>
      <c r="T242" s="735"/>
      <c r="U242" s="721"/>
      <c r="V242" s="721"/>
      <c r="W242" s="723"/>
    </row>
    <row r="243" spans="1:23" ht="19.899999999999999" customHeight="1" x14ac:dyDescent="0.3">
      <c r="A243" s="286"/>
      <c r="B243" s="267"/>
      <c r="C243" s="817"/>
      <c r="D243" s="725"/>
      <c r="E243" s="727"/>
      <c r="F243" s="729"/>
      <c r="G243" s="732"/>
      <c r="H243" s="735"/>
      <c r="I243" s="738"/>
      <c r="J243" s="741"/>
      <c r="K243" s="744"/>
      <c r="L243" s="735"/>
      <c r="M243" s="732"/>
      <c r="N243" s="729"/>
      <c r="O243" s="748"/>
      <c r="P243" s="751"/>
      <c r="Q243" s="754"/>
      <c r="R243" s="757"/>
      <c r="S243" s="760"/>
      <c r="T243" s="735"/>
      <c r="U243" s="721"/>
      <c r="V243" s="721"/>
      <c r="W243" s="723"/>
    </row>
    <row r="244" spans="1:23" ht="19.899999999999999" customHeight="1" thickBot="1" x14ac:dyDescent="0.35">
      <c r="A244" s="304"/>
      <c r="B244" s="269"/>
      <c r="C244" s="818"/>
      <c r="D244" s="726"/>
      <c r="E244" s="728"/>
      <c r="F244" s="730"/>
      <c r="G244" s="733"/>
      <c r="H244" s="736"/>
      <c r="I244" s="739"/>
      <c r="J244" s="742"/>
      <c r="K244" s="745"/>
      <c r="L244" s="736"/>
      <c r="M244" s="733"/>
      <c r="N244" s="730"/>
      <c r="O244" s="749"/>
      <c r="P244" s="752"/>
      <c r="Q244" s="755"/>
      <c r="R244" s="758"/>
      <c r="S244" s="761"/>
      <c r="T244" s="736"/>
      <c r="U244" s="722"/>
      <c r="V244" s="722"/>
      <c r="W244" s="724"/>
    </row>
    <row r="245" spans="1:23" s="348" customFormat="1" ht="15" customHeight="1" thickBot="1" x14ac:dyDescent="0.4">
      <c r="A245" s="718" t="s">
        <v>254</v>
      </c>
      <c r="B245" s="719"/>
      <c r="C245" s="720"/>
      <c r="D245" s="354"/>
      <c r="E245" s="355"/>
      <c r="F245" s="356"/>
      <c r="G245" s="356"/>
      <c r="H245" s="356"/>
      <c r="I245" s="356"/>
      <c r="J245" s="356"/>
      <c r="K245" s="356"/>
      <c r="L245" s="356"/>
      <c r="M245" s="356"/>
      <c r="N245" s="356"/>
      <c r="O245" s="356"/>
      <c r="P245" s="356"/>
      <c r="Q245" s="356"/>
      <c r="R245" s="356"/>
      <c r="S245" s="356"/>
      <c r="T245" s="356"/>
      <c r="U245" s="357"/>
      <c r="V245" s="358"/>
      <c r="W245" s="359"/>
    </row>
    <row r="246" spans="1:23" ht="18.75" x14ac:dyDescent="0.3">
      <c r="A246" s="297"/>
      <c r="B246" s="265"/>
      <c r="C246" s="816" t="s">
        <v>244</v>
      </c>
      <c r="D246" s="725">
        <v>30</v>
      </c>
      <c r="E246" s="727">
        <v>54</v>
      </c>
      <c r="F246" s="729"/>
      <c r="G246" s="732"/>
      <c r="H246" s="735"/>
      <c r="I246" s="738"/>
      <c r="J246" s="741"/>
      <c r="K246" s="744"/>
      <c r="L246" s="735"/>
      <c r="M246" s="732"/>
      <c r="N246" s="729"/>
      <c r="O246" s="748"/>
      <c r="P246" s="751"/>
      <c r="Q246" s="754"/>
      <c r="R246" s="757"/>
      <c r="S246" s="760"/>
      <c r="T246" s="735"/>
      <c r="U246" s="721">
        <f>SUM(F246:T250)</f>
        <v>0</v>
      </c>
      <c r="V246" s="721">
        <f>U246*D246</f>
        <v>0</v>
      </c>
      <c r="W246" s="723">
        <f>U246*E246</f>
        <v>0</v>
      </c>
    </row>
    <row r="247" spans="1:23" ht="18.75" x14ac:dyDescent="0.3">
      <c r="A247" s="286"/>
      <c r="B247" s="267"/>
      <c r="C247" s="817"/>
      <c r="D247" s="725"/>
      <c r="E247" s="727"/>
      <c r="F247" s="729"/>
      <c r="G247" s="732"/>
      <c r="H247" s="735"/>
      <c r="I247" s="738"/>
      <c r="J247" s="741"/>
      <c r="K247" s="744"/>
      <c r="L247" s="735"/>
      <c r="M247" s="732"/>
      <c r="N247" s="729"/>
      <c r="O247" s="748"/>
      <c r="P247" s="751"/>
      <c r="Q247" s="754"/>
      <c r="R247" s="757"/>
      <c r="S247" s="760"/>
      <c r="T247" s="735"/>
      <c r="U247" s="721"/>
      <c r="V247" s="721"/>
      <c r="W247" s="723"/>
    </row>
    <row r="248" spans="1:23" ht="18.75" x14ac:dyDescent="0.3">
      <c r="A248" s="286"/>
      <c r="B248" s="267"/>
      <c r="C248" s="817"/>
      <c r="D248" s="725"/>
      <c r="E248" s="727"/>
      <c r="F248" s="729"/>
      <c r="G248" s="732"/>
      <c r="H248" s="735"/>
      <c r="I248" s="738"/>
      <c r="J248" s="741"/>
      <c r="K248" s="744"/>
      <c r="L248" s="735"/>
      <c r="M248" s="732"/>
      <c r="N248" s="729"/>
      <c r="O248" s="748"/>
      <c r="P248" s="751"/>
      <c r="Q248" s="754"/>
      <c r="R248" s="757"/>
      <c r="S248" s="760"/>
      <c r="T248" s="735"/>
      <c r="U248" s="721"/>
      <c r="V248" s="721"/>
      <c r="W248" s="723"/>
    </row>
    <row r="249" spans="1:23" ht="18.75" x14ac:dyDescent="0.3">
      <c r="A249" s="286"/>
      <c r="B249" s="267"/>
      <c r="C249" s="817"/>
      <c r="D249" s="725"/>
      <c r="E249" s="727"/>
      <c r="F249" s="729"/>
      <c r="G249" s="732"/>
      <c r="H249" s="735"/>
      <c r="I249" s="738"/>
      <c r="J249" s="741"/>
      <c r="K249" s="744"/>
      <c r="L249" s="735"/>
      <c r="M249" s="732"/>
      <c r="N249" s="729"/>
      <c r="O249" s="748"/>
      <c r="P249" s="751"/>
      <c r="Q249" s="754"/>
      <c r="R249" s="757"/>
      <c r="S249" s="760"/>
      <c r="T249" s="735"/>
      <c r="U249" s="721"/>
      <c r="V249" s="721"/>
      <c r="W249" s="723"/>
    </row>
    <row r="250" spans="1:23" ht="19.5" thickBot="1" x14ac:dyDescent="0.35">
      <c r="A250" s="304"/>
      <c r="B250" s="269"/>
      <c r="C250" s="818"/>
      <c r="D250" s="726"/>
      <c r="E250" s="728"/>
      <c r="F250" s="730"/>
      <c r="G250" s="733"/>
      <c r="H250" s="736"/>
      <c r="I250" s="739"/>
      <c r="J250" s="742"/>
      <c r="K250" s="745"/>
      <c r="L250" s="736"/>
      <c r="M250" s="733"/>
      <c r="N250" s="730"/>
      <c r="O250" s="749"/>
      <c r="P250" s="752"/>
      <c r="Q250" s="755"/>
      <c r="R250" s="758"/>
      <c r="S250" s="761"/>
      <c r="T250" s="736"/>
      <c r="U250" s="722"/>
      <c r="V250" s="722"/>
      <c r="W250" s="724"/>
    </row>
    <row r="251" spans="1:23" ht="18.75" customHeight="1" x14ac:dyDescent="0.3">
      <c r="A251" s="297"/>
      <c r="B251" s="265"/>
      <c r="C251" s="816" t="s">
        <v>245</v>
      </c>
      <c r="D251" s="725">
        <v>30</v>
      </c>
      <c r="E251" s="727">
        <v>54</v>
      </c>
      <c r="F251" s="729"/>
      <c r="G251" s="731"/>
      <c r="H251" s="734"/>
      <c r="I251" s="737"/>
      <c r="J251" s="740"/>
      <c r="K251" s="743"/>
      <c r="L251" s="734"/>
      <c r="M251" s="731"/>
      <c r="N251" s="746"/>
      <c r="O251" s="747"/>
      <c r="P251" s="750"/>
      <c r="Q251" s="753"/>
      <c r="R251" s="756"/>
      <c r="S251" s="759"/>
      <c r="T251" s="734"/>
      <c r="U251" s="721">
        <f>SUM(F251:T255)</f>
        <v>0</v>
      </c>
      <c r="V251" s="721">
        <f>U251*D251</f>
        <v>0</v>
      </c>
      <c r="W251" s="723">
        <f>U251*E251</f>
        <v>0</v>
      </c>
    </row>
    <row r="252" spans="1:23" ht="18.75" x14ac:dyDescent="0.3">
      <c r="A252" s="286"/>
      <c r="B252" s="267"/>
      <c r="C252" s="817"/>
      <c r="D252" s="725"/>
      <c r="E252" s="727"/>
      <c r="F252" s="729"/>
      <c r="G252" s="732"/>
      <c r="H252" s="735"/>
      <c r="I252" s="738"/>
      <c r="J252" s="741"/>
      <c r="K252" s="744"/>
      <c r="L252" s="735"/>
      <c r="M252" s="732"/>
      <c r="N252" s="729"/>
      <c r="O252" s="748"/>
      <c r="P252" s="751"/>
      <c r="Q252" s="754"/>
      <c r="R252" s="757"/>
      <c r="S252" s="760"/>
      <c r="T252" s="735"/>
      <c r="U252" s="721"/>
      <c r="V252" s="721"/>
      <c r="W252" s="723"/>
    </row>
    <row r="253" spans="1:23" ht="18.75" x14ac:dyDescent="0.3">
      <c r="A253" s="286"/>
      <c r="B253" s="267"/>
      <c r="C253" s="817"/>
      <c r="D253" s="725"/>
      <c r="E253" s="727"/>
      <c r="F253" s="729"/>
      <c r="G253" s="732"/>
      <c r="H253" s="735"/>
      <c r="I253" s="738"/>
      <c r="J253" s="741"/>
      <c r="K253" s="744"/>
      <c r="L253" s="735"/>
      <c r="M253" s="732"/>
      <c r="N253" s="729"/>
      <c r="O253" s="748"/>
      <c r="P253" s="751"/>
      <c r="Q253" s="754"/>
      <c r="R253" s="757"/>
      <c r="S253" s="760"/>
      <c r="T253" s="735"/>
      <c r="U253" s="721"/>
      <c r="V253" s="721"/>
      <c r="W253" s="723"/>
    </row>
    <row r="254" spans="1:23" ht="18.75" x14ac:dyDescent="0.3">
      <c r="A254" s="286"/>
      <c r="B254" s="267"/>
      <c r="C254" s="817"/>
      <c r="D254" s="725"/>
      <c r="E254" s="727"/>
      <c r="F254" s="729"/>
      <c r="G254" s="732"/>
      <c r="H254" s="735"/>
      <c r="I254" s="738"/>
      <c r="J254" s="741"/>
      <c r="K254" s="744"/>
      <c r="L254" s="735"/>
      <c r="M254" s="732"/>
      <c r="N254" s="729"/>
      <c r="O254" s="748"/>
      <c r="P254" s="751"/>
      <c r="Q254" s="754"/>
      <c r="R254" s="757"/>
      <c r="S254" s="760"/>
      <c r="T254" s="735"/>
      <c r="U254" s="721"/>
      <c r="V254" s="721"/>
      <c r="W254" s="723"/>
    </row>
    <row r="255" spans="1:23" ht="19.5" thickBot="1" x14ac:dyDescent="0.35">
      <c r="A255" s="304"/>
      <c r="B255" s="269"/>
      <c r="C255" s="818"/>
      <c r="D255" s="726"/>
      <c r="E255" s="728"/>
      <c r="F255" s="730"/>
      <c r="G255" s="733"/>
      <c r="H255" s="736"/>
      <c r="I255" s="739"/>
      <c r="J255" s="742"/>
      <c r="K255" s="745"/>
      <c r="L255" s="736"/>
      <c r="M255" s="733"/>
      <c r="N255" s="730"/>
      <c r="O255" s="749"/>
      <c r="P255" s="752"/>
      <c r="Q255" s="755"/>
      <c r="R255" s="758"/>
      <c r="S255" s="761"/>
      <c r="T255" s="736"/>
      <c r="U255" s="722"/>
      <c r="V255" s="722"/>
      <c r="W255" s="724"/>
    </row>
    <row r="256" spans="1:23" ht="18.75" customHeight="1" x14ac:dyDescent="0.3">
      <c r="A256" s="297"/>
      <c r="B256" s="265"/>
      <c r="C256" s="816" t="s">
        <v>247</v>
      </c>
      <c r="D256" s="725">
        <v>12</v>
      </c>
      <c r="E256" s="727">
        <v>55</v>
      </c>
      <c r="F256" s="729"/>
      <c r="G256" s="731"/>
      <c r="H256" s="734"/>
      <c r="I256" s="737"/>
      <c r="J256" s="740"/>
      <c r="K256" s="743"/>
      <c r="L256" s="734"/>
      <c r="M256" s="731"/>
      <c r="N256" s="746"/>
      <c r="O256" s="747"/>
      <c r="P256" s="750"/>
      <c r="Q256" s="753"/>
      <c r="R256" s="756"/>
      <c r="S256" s="759"/>
      <c r="T256" s="734"/>
      <c r="U256" s="721">
        <f>SUM(F256:T260)</f>
        <v>0</v>
      </c>
      <c r="V256" s="721">
        <f>U256*D256</f>
        <v>0</v>
      </c>
      <c r="W256" s="723">
        <f>U256*E256</f>
        <v>0</v>
      </c>
    </row>
    <row r="257" spans="1:23" ht="18.75" x14ac:dyDescent="0.3">
      <c r="A257" s="286"/>
      <c r="B257" s="267"/>
      <c r="C257" s="817"/>
      <c r="D257" s="725"/>
      <c r="E257" s="727"/>
      <c r="F257" s="729"/>
      <c r="G257" s="732"/>
      <c r="H257" s="735"/>
      <c r="I257" s="738"/>
      <c r="J257" s="741"/>
      <c r="K257" s="744"/>
      <c r="L257" s="735"/>
      <c r="M257" s="732"/>
      <c r="N257" s="729"/>
      <c r="O257" s="748"/>
      <c r="P257" s="751"/>
      <c r="Q257" s="754"/>
      <c r="R257" s="757"/>
      <c r="S257" s="760"/>
      <c r="T257" s="735"/>
      <c r="U257" s="721"/>
      <c r="V257" s="721"/>
      <c r="W257" s="723"/>
    </row>
    <row r="258" spans="1:23" ht="18.75" x14ac:dyDescent="0.3">
      <c r="A258" s="286"/>
      <c r="B258" s="267"/>
      <c r="C258" s="817"/>
      <c r="D258" s="725"/>
      <c r="E258" s="727"/>
      <c r="F258" s="729"/>
      <c r="G258" s="732"/>
      <c r="H258" s="735"/>
      <c r="I258" s="738"/>
      <c r="J258" s="741"/>
      <c r="K258" s="744"/>
      <c r="L258" s="735"/>
      <c r="M258" s="732"/>
      <c r="N258" s="729"/>
      <c r="O258" s="748"/>
      <c r="P258" s="751"/>
      <c r="Q258" s="754"/>
      <c r="R258" s="757"/>
      <c r="S258" s="760"/>
      <c r="T258" s="735"/>
      <c r="U258" s="721"/>
      <c r="V258" s="721"/>
      <c r="W258" s="723"/>
    </row>
    <row r="259" spans="1:23" ht="18.75" x14ac:dyDescent="0.3">
      <c r="A259" s="286"/>
      <c r="B259" s="267"/>
      <c r="C259" s="817"/>
      <c r="D259" s="725"/>
      <c r="E259" s="727"/>
      <c r="F259" s="729"/>
      <c r="G259" s="732"/>
      <c r="H259" s="735"/>
      <c r="I259" s="738"/>
      <c r="J259" s="741"/>
      <c r="K259" s="744"/>
      <c r="L259" s="735"/>
      <c r="M259" s="732"/>
      <c r="N259" s="729"/>
      <c r="O259" s="748"/>
      <c r="P259" s="751"/>
      <c r="Q259" s="754"/>
      <c r="R259" s="757"/>
      <c r="S259" s="760"/>
      <c r="T259" s="735"/>
      <c r="U259" s="721"/>
      <c r="V259" s="721"/>
      <c r="W259" s="723"/>
    </row>
    <row r="260" spans="1:23" ht="19.5" thickBot="1" x14ac:dyDescent="0.35">
      <c r="A260" s="304"/>
      <c r="B260" s="269"/>
      <c r="C260" s="818"/>
      <c r="D260" s="726"/>
      <c r="E260" s="728"/>
      <c r="F260" s="730"/>
      <c r="G260" s="733"/>
      <c r="H260" s="736"/>
      <c r="I260" s="739"/>
      <c r="J260" s="742"/>
      <c r="K260" s="745"/>
      <c r="L260" s="736"/>
      <c r="M260" s="733"/>
      <c r="N260" s="730"/>
      <c r="O260" s="749"/>
      <c r="P260" s="752"/>
      <c r="Q260" s="755"/>
      <c r="R260" s="758"/>
      <c r="S260" s="761"/>
      <c r="T260" s="736"/>
      <c r="U260" s="722"/>
      <c r="V260" s="722"/>
      <c r="W260" s="724"/>
    </row>
    <row r="261" spans="1:23" ht="18.75" customHeight="1" x14ac:dyDescent="0.3">
      <c r="A261" s="297"/>
      <c r="B261" s="265"/>
      <c r="C261" s="816" t="s">
        <v>246</v>
      </c>
      <c r="D261" s="725">
        <v>8</v>
      </c>
      <c r="E261" s="727">
        <v>55</v>
      </c>
      <c r="F261" s="729"/>
      <c r="G261" s="731"/>
      <c r="H261" s="734"/>
      <c r="I261" s="737"/>
      <c r="J261" s="740"/>
      <c r="K261" s="743"/>
      <c r="L261" s="734"/>
      <c r="M261" s="731"/>
      <c r="N261" s="746"/>
      <c r="O261" s="747"/>
      <c r="P261" s="750"/>
      <c r="Q261" s="753"/>
      <c r="R261" s="756"/>
      <c r="S261" s="759"/>
      <c r="T261" s="734"/>
      <c r="U261" s="721">
        <f>SUM(F261:T265)</f>
        <v>0</v>
      </c>
      <c r="V261" s="721">
        <f>U261*D261</f>
        <v>0</v>
      </c>
      <c r="W261" s="723">
        <f>U261*E261</f>
        <v>0</v>
      </c>
    </row>
    <row r="262" spans="1:23" ht="18.75" x14ac:dyDescent="0.3">
      <c r="A262" s="286"/>
      <c r="B262" s="267"/>
      <c r="C262" s="817"/>
      <c r="D262" s="725"/>
      <c r="E262" s="727"/>
      <c r="F262" s="729"/>
      <c r="G262" s="732"/>
      <c r="H262" s="735"/>
      <c r="I262" s="738"/>
      <c r="J262" s="741"/>
      <c r="K262" s="744"/>
      <c r="L262" s="735"/>
      <c r="M262" s="732"/>
      <c r="N262" s="729"/>
      <c r="O262" s="748"/>
      <c r="P262" s="751"/>
      <c r="Q262" s="754"/>
      <c r="R262" s="757"/>
      <c r="S262" s="760"/>
      <c r="T262" s="735"/>
      <c r="U262" s="721"/>
      <c r="V262" s="721"/>
      <c r="W262" s="723"/>
    </row>
    <row r="263" spans="1:23" ht="18.75" x14ac:dyDescent="0.3">
      <c r="A263" s="286"/>
      <c r="B263" s="267"/>
      <c r="C263" s="817"/>
      <c r="D263" s="725"/>
      <c r="E263" s="727"/>
      <c r="F263" s="729"/>
      <c r="G263" s="732"/>
      <c r="H263" s="735"/>
      <c r="I263" s="738"/>
      <c r="J263" s="741"/>
      <c r="K263" s="744"/>
      <c r="L263" s="735"/>
      <c r="M263" s="732"/>
      <c r="N263" s="729"/>
      <c r="O263" s="748"/>
      <c r="P263" s="751"/>
      <c r="Q263" s="754"/>
      <c r="R263" s="757"/>
      <c r="S263" s="760"/>
      <c r="T263" s="735"/>
      <c r="U263" s="721"/>
      <c r="V263" s="721"/>
      <c r="W263" s="723"/>
    </row>
    <row r="264" spans="1:23" ht="18.75" x14ac:dyDescent="0.3">
      <c r="A264" s="286"/>
      <c r="B264" s="267"/>
      <c r="C264" s="817"/>
      <c r="D264" s="725"/>
      <c r="E264" s="727"/>
      <c r="F264" s="729"/>
      <c r="G264" s="732"/>
      <c r="H264" s="735"/>
      <c r="I264" s="738"/>
      <c r="J264" s="741"/>
      <c r="K264" s="744"/>
      <c r="L264" s="735"/>
      <c r="M264" s="732"/>
      <c r="N264" s="729"/>
      <c r="O264" s="748"/>
      <c r="P264" s="751"/>
      <c r="Q264" s="754"/>
      <c r="R264" s="757"/>
      <c r="S264" s="760"/>
      <c r="T264" s="735"/>
      <c r="U264" s="721"/>
      <c r="V264" s="721"/>
      <c r="W264" s="723"/>
    </row>
    <row r="265" spans="1:23" ht="19.5" thickBot="1" x14ac:dyDescent="0.35">
      <c r="A265" s="304"/>
      <c r="B265" s="269"/>
      <c r="C265" s="818"/>
      <c r="D265" s="726"/>
      <c r="E265" s="728"/>
      <c r="F265" s="730"/>
      <c r="G265" s="733"/>
      <c r="H265" s="736"/>
      <c r="I265" s="739"/>
      <c r="J265" s="742"/>
      <c r="K265" s="745"/>
      <c r="L265" s="736"/>
      <c r="M265" s="733"/>
      <c r="N265" s="730"/>
      <c r="O265" s="749"/>
      <c r="P265" s="752"/>
      <c r="Q265" s="755"/>
      <c r="R265" s="758"/>
      <c r="S265" s="761"/>
      <c r="T265" s="736"/>
      <c r="U265" s="722"/>
      <c r="V265" s="722"/>
      <c r="W265" s="724"/>
    </row>
    <row r="266" spans="1:23" ht="18.75" x14ac:dyDescent="0.3">
      <c r="A266" s="297"/>
      <c r="B266" s="265"/>
      <c r="C266" s="816" t="s">
        <v>248</v>
      </c>
      <c r="D266" s="725">
        <v>8</v>
      </c>
      <c r="E266" s="727">
        <v>55</v>
      </c>
      <c r="F266" s="729"/>
      <c r="G266" s="731"/>
      <c r="H266" s="734"/>
      <c r="I266" s="737"/>
      <c r="J266" s="740"/>
      <c r="K266" s="743"/>
      <c r="L266" s="734"/>
      <c r="M266" s="731"/>
      <c r="N266" s="746"/>
      <c r="O266" s="747"/>
      <c r="P266" s="750"/>
      <c r="Q266" s="753"/>
      <c r="R266" s="756"/>
      <c r="S266" s="759"/>
      <c r="T266" s="734"/>
      <c r="U266" s="721">
        <f>SUM(F266:T270)</f>
        <v>0</v>
      </c>
      <c r="V266" s="721">
        <f>U266*D266</f>
        <v>0</v>
      </c>
      <c r="W266" s="723">
        <f>U266*E266</f>
        <v>0</v>
      </c>
    </row>
    <row r="267" spans="1:23" ht="18.75" x14ac:dyDescent="0.3">
      <c r="A267" s="286"/>
      <c r="B267" s="267"/>
      <c r="C267" s="817"/>
      <c r="D267" s="725"/>
      <c r="E267" s="727"/>
      <c r="F267" s="729"/>
      <c r="G267" s="732"/>
      <c r="H267" s="735"/>
      <c r="I267" s="738"/>
      <c r="J267" s="741"/>
      <c r="K267" s="744"/>
      <c r="L267" s="735"/>
      <c r="M267" s="732"/>
      <c r="N267" s="729"/>
      <c r="O267" s="748"/>
      <c r="P267" s="751"/>
      <c r="Q267" s="754"/>
      <c r="R267" s="757"/>
      <c r="S267" s="760"/>
      <c r="T267" s="735"/>
      <c r="U267" s="721"/>
      <c r="V267" s="721"/>
      <c r="W267" s="723"/>
    </row>
    <row r="268" spans="1:23" ht="18.75" x14ac:dyDescent="0.3">
      <c r="A268" s="286"/>
      <c r="B268" s="267"/>
      <c r="C268" s="817"/>
      <c r="D268" s="725"/>
      <c r="E268" s="727"/>
      <c r="F268" s="729"/>
      <c r="G268" s="732"/>
      <c r="H268" s="735"/>
      <c r="I268" s="738"/>
      <c r="J268" s="741"/>
      <c r="K268" s="744"/>
      <c r="L268" s="735"/>
      <c r="M268" s="732"/>
      <c r="N268" s="729"/>
      <c r="O268" s="748"/>
      <c r="P268" s="751"/>
      <c r="Q268" s="754"/>
      <c r="R268" s="757"/>
      <c r="S268" s="760"/>
      <c r="T268" s="735"/>
      <c r="U268" s="721"/>
      <c r="V268" s="721"/>
      <c r="W268" s="723"/>
    </row>
    <row r="269" spans="1:23" ht="18.75" x14ac:dyDescent="0.3">
      <c r="A269" s="286"/>
      <c r="B269" s="267"/>
      <c r="C269" s="817"/>
      <c r="D269" s="725"/>
      <c r="E269" s="727"/>
      <c r="F269" s="729"/>
      <c r="G269" s="732"/>
      <c r="H269" s="735"/>
      <c r="I269" s="738"/>
      <c r="J269" s="741"/>
      <c r="K269" s="744"/>
      <c r="L269" s="735"/>
      <c r="M269" s="732"/>
      <c r="N269" s="729"/>
      <c r="O269" s="748"/>
      <c r="P269" s="751"/>
      <c r="Q269" s="754"/>
      <c r="R269" s="757"/>
      <c r="S269" s="760"/>
      <c r="T269" s="735"/>
      <c r="U269" s="721"/>
      <c r="V269" s="721"/>
      <c r="W269" s="723"/>
    </row>
    <row r="270" spans="1:23" ht="19.5" thickBot="1" x14ac:dyDescent="0.35">
      <c r="A270" s="304"/>
      <c r="B270" s="269"/>
      <c r="C270" s="818"/>
      <c r="D270" s="726"/>
      <c r="E270" s="728"/>
      <c r="F270" s="730"/>
      <c r="G270" s="733"/>
      <c r="H270" s="736"/>
      <c r="I270" s="739"/>
      <c r="J270" s="742"/>
      <c r="K270" s="745"/>
      <c r="L270" s="736"/>
      <c r="M270" s="733"/>
      <c r="N270" s="730"/>
      <c r="O270" s="749"/>
      <c r="P270" s="752"/>
      <c r="Q270" s="755"/>
      <c r="R270" s="758"/>
      <c r="S270" s="761"/>
      <c r="T270" s="736"/>
      <c r="U270" s="722"/>
      <c r="V270" s="722"/>
      <c r="W270" s="724"/>
    </row>
    <row r="271" spans="1:23" ht="18.75" x14ac:dyDescent="0.3">
      <c r="A271" s="297"/>
      <c r="B271" s="265"/>
      <c r="C271" s="816" t="s">
        <v>249</v>
      </c>
      <c r="D271" s="725">
        <v>8</v>
      </c>
      <c r="E271" s="727">
        <v>60</v>
      </c>
      <c r="F271" s="729"/>
      <c r="G271" s="731"/>
      <c r="H271" s="734"/>
      <c r="I271" s="737"/>
      <c r="J271" s="740"/>
      <c r="K271" s="743"/>
      <c r="L271" s="734"/>
      <c r="M271" s="731"/>
      <c r="N271" s="746"/>
      <c r="O271" s="747"/>
      <c r="P271" s="750"/>
      <c r="Q271" s="753"/>
      <c r="R271" s="756"/>
      <c r="S271" s="759"/>
      <c r="T271" s="734"/>
      <c r="U271" s="721">
        <f>SUM(F271:T275)</f>
        <v>0</v>
      </c>
      <c r="V271" s="721">
        <f>U271*D271</f>
        <v>0</v>
      </c>
      <c r="W271" s="723">
        <f>U271*E271</f>
        <v>0</v>
      </c>
    </row>
    <row r="272" spans="1:23" ht="18.75" x14ac:dyDescent="0.3">
      <c r="A272" s="286"/>
      <c r="B272" s="267"/>
      <c r="C272" s="817"/>
      <c r="D272" s="725"/>
      <c r="E272" s="727"/>
      <c r="F272" s="729"/>
      <c r="G272" s="732"/>
      <c r="H272" s="735"/>
      <c r="I272" s="738"/>
      <c r="J272" s="741"/>
      <c r="K272" s="744"/>
      <c r="L272" s="735"/>
      <c r="M272" s="732"/>
      <c r="N272" s="729"/>
      <c r="O272" s="748"/>
      <c r="P272" s="751"/>
      <c r="Q272" s="754"/>
      <c r="R272" s="757"/>
      <c r="S272" s="760"/>
      <c r="T272" s="735"/>
      <c r="U272" s="721"/>
      <c r="V272" s="721"/>
      <c r="W272" s="723"/>
    </row>
    <row r="273" spans="1:23" ht="18.75" x14ac:dyDescent="0.3">
      <c r="A273" s="286"/>
      <c r="B273" s="267"/>
      <c r="C273" s="817"/>
      <c r="D273" s="725"/>
      <c r="E273" s="727"/>
      <c r="F273" s="729"/>
      <c r="G273" s="732"/>
      <c r="H273" s="735"/>
      <c r="I273" s="738"/>
      <c r="J273" s="741"/>
      <c r="K273" s="744"/>
      <c r="L273" s="735"/>
      <c r="M273" s="732"/>
      <c r="N273" s="729"/>
      <c r="O273" s="748"/>
      <c r="P273" s="751"/>
      <c r="Q273" s="754"/>
      <c r="R273" s="757"/>
      <c r="S273" s="760"/>
      <c r="T273" s="735"/>
      <c r="U273" s="721"/>
      <c r="V273" s="721"/>
      <c r="W273" s="723"/>
    </row>
    <row r="274" spans="1:23" ht="18.75" x14ac:dyDescent="0.3">
      <c r="A274" s="286"/>
      <c r="B274" s="267"/>
      <c r="C274" s="817"/>
      <c r="D274" s="725"/>
      <c r="E274" s="727"/>
      <c r="F274" s="729"/>
      <c r="G274" s="732"/>
      <c r="H274" s="735"/>
      <c r="I274" s="738"/>
      <c r="J274" s="741"/>
      <c r="K274" s="744"/>
      <c r="L274" s="735"/>
      <c r="M274" s="732"/>
      <c r="N274" s="729"/>
      <c r="O274" s="748"/>
      <c r="P274" s="751"/>
      <c r="Q274" s="754"/>
      <c r="R274" s="757"/>
      <c r="S274" s="760"/>
      <c r="T274" s="735"/>
      <c r="U274" s="721"/>
      <c r="V274" s="721"/>
      <c r="W274" s="723"/>
    </row>
    <row r="275" spans="1:23" ht="19.5" thickBot="1" x14ac:dyDescent="0.35">
      <c r="A275" s="304"/>
      <c r="B275" s="269"/>
      <c r="C275" s="818"/>
      <c r="D275" s="726"/>
      <c r="E275" s="728"/>
      <c r="F275" s="730"/>
      <c r="G275" s="733"/>
      <c r="H275" s="736"/>
      <c r="I275" s="739"/>
      <c r="J275" s="742"/>
      <c r="K275" s="745"/>
      <c r="L275" s="736"/>
      <c r="M275" s="733"/>
      <c r="N275" s="730"/>
      <c r="O275" s="749"/>
      <c r="P275" s="752"/>
      <c r="Q275" s="755"/>
      <c r="R275" s="758"/>
      <c r="S275" s="761"/>
      <c r="T275" s="736"/>
      <c r="U275" s="722"/>
      <c r="V275" s="722"/>
      <c r="W275" s="724"/>
    </row>
    <row r="276" spans="1:23" ht="18.75" x14ac:dyDescent="0.3">
      <c r="A276" s="297"/>
      <c r="B276" s="265"/>
      <c r="C276" s="816" t="s">
        <v>250</v>
      </c>
      <c r="D276" s="725">
        <v>5</v>
      </c>
      <c r="E276" s="727">
        <v>60</v>
      </c>
      <c r="F276" s="729"/>
      <c r="G276" s="731"/>
      <c r="H276" s="734"/>
      <c r="I276" s="737"/>
      <c r="J276" s="740"/>
      <c r="K276" s="743"/>
      <c r="L276" s="734"/>
      <c r="M276" s="731"/>
      <c r="N276" s="746"/>
      <c r="O276" s="747"/>
      <c r="P276" s="750"/>
      <c r="Q276" s="753"/>
      <c r="R276" s="756"/>
      <c r="S276" s="759"/>
      <c r="T276" s="734"/>
      <c r="U276" s="721">
        <f>SUM(F276:T280)</f>
        <v>0</v>
      </c>
      <c r="V276" s="721">
        <f>U276*D276</f>
        <v>0</v>
      </c>
      <c r="W276" s="723">
        <f>U276*E276</f>
        <v>0</v>
      </c>
    </row>
    <row r="277" spans="1:23" ht="18.75" x14ac:dyDescent="0.3">
      <c r="A277" s="286"/>
      <c r="B277" s="267"/>
      <c r="C277" s="817"/>
      <c r="D277" s="725"/>
      <c r="E277" s="727"/>
      <c r="F277" s="729"/>
      <c r="G277" s="732"/>
      <c r="H277" s="735"/>
      <c r="I277" s="738"/>
      <c r="J277" s="741"/>
      <c r="K277" s="744"/>
      <c r="L277" s="735"/>
      <c r="M277" s="732"/>
      <c r="N277" s="729"/>
      <c r="O277" s="748"/>
      <c r="P277" s="751"/>
      <c r="Q277" s="754"/>
      <c r="R277" s="757"/>
      <c r="S277" s="760"/>
      <c r="T277" s="735"/>
      <c r="U277" s="721"/>
      <c r="V277" s="721"/>
      <c r="W277" s="723"/>
    </row>
    <row r="278" spans="1:23" ht="18.75" x14ac:dyDescent="0.3">
      <c r="A278" s="286"/>
      <c r="B278" s="267"/>
      <c r="C278" s="817"/>
      <c r="D278" s="725"/>
      <c r="E278" s="727"/>
      <c r="F278" s="729"/>
      <c r="G278" s="732"/>
      <c r="H278" s="735"/>
      <c r="I278" s="738"/>
      <c r="J278" s="741"/>
      <c r="K278" s="744"/>
      <c r="L278" s="735"/>
      <c r="M278" s="732"/>
      <c r="N278" s="729"/>
      <c r="O278" s="748"/>
      <c r="P278" s="751"/>
      <c r="Q278" s="754"/>
      <c r="R278" s="757"/>
      <c r="S278" s="760"/>
      <c r="T278" s="735"/>
      <c r="U278" s="721"/>
      <c r="V278" s="721"/>
      <c r="W278" s="723"/>
    </row>
    <row r="279" spans="1:23" ht="18.75" x14ac:dyDescent="0.3">
      <c r="A279" s="286"/>
      <c r="B279" s="267"/>
      <c r="C279" s="817"/>
      <c r="D279" s="725"/>
      <c r="E279" s="727"/>
      <c r="F279" s="729"/>
      <c r="G279" s="732"/>
      <c r="H279" s="735"/>
      <c r="I279" s="738"/>
      <c r="J279" s="741"/>
      <c r="K279" s="744"/>
      <c r="L279" s="735"/>
      <c r="M279" s="732"/>
      <c r="N279" s="729"/>
      <c r="O279" s="748"/>
      <c r="P279" s="751"/>
      <c r="Q279" s="754"/>
      <c r="R279" s="757"/>
      <c r="S279" s="760"/>
      <c r="T279" s="735"/>
      <c r="U279" s="721"/>
      <c r="V279" s="721"/>
      <c r="W279" s="723"/>
    </row>
    <row r="280" spans="1:23" ht="19.5" thickBot="1" x14ac:dyDescent="0.35">
      <c r="A280" s="304"/>
      <c r="B280" s="269"/>
      <c r="C280" s="818"/>
      <c r="D280" s="726"/>
      <c r="E280" s="728"/>
      <c r="F280" s="730"/>
      <c r="G280" s="733"/>
      <c r="H280" s="736"/>
      <c r="I280" s="739"/>
      <c r="J280" s="742"/>
      <c r="K280" s="745"/>
      <c r="L280" s="736"/>
      <c r="M280" s="733"/>
      <c r="N280" s="730"/>
      <c r="O280" s="749"/>
      <c r="P280" s="752"/>
      <c r="Q280" s="755"/>
      <c r="R280" s="758"/>
      <c r="S280" s="761"/>
      <c r="T280" s="736"/>
      <c r="U280" s="722"/>
      <c r="V280" s="722"/>
      <c r="W280" s="724"/>
    </row>
    <row r="281" spans="1:23" ht="18.75" x14ac:dyDescent="0.3">
      <c r="A281" s="297"/>
      <c r="B281" s="265"/>
      <c r="C281" s="816" t="s">
        <v>251</v>
      </c>
      <c r="D281" s="725">
        <v>5</v>
      </c>
      <c r="E281" s="727">
        <v>80</v>
      </c>
      <c r="F281" s="729"/>
      <c r="G281" s="731"/>
      <c r="H281" s="734"/>
      <c r="I281" s="737"/>
      <c r="J281" s="740"/>
      <c r="K281" s="743"/>
      <c r="L281" s="734"/>
      <c r="M281" s="731"/>
      <c r="N281" s="746"/>
      <c r="O281" s="747"/>
      <c r="P281" s="750"/>
      <c r="Q281" s="753"/>
      <c r="R281" s="756"/>
      <c r="S281" s="759"/>
      <c r="T281" s="734"/>
      <c r="U281" s="721">
        <f>SUM(F281:T285)</f>
        <v>0</v>
      </c>
      <c r="V281" s="721">
        <f>U281*D281</f>
        <v>0</v>
      </c>
      <c r="W281" s="723">
        <f>U281*E281</f>
        <v>0</v>
      </c>
    </row>
    <row r="282" spans="1:23" ht="18.75" x14ac:dyDescent="0.3">
      <c r="A282" s="286"/>
      <c r="B282" s="267"/>
      <c r="C282" s="817"/>
      <c r="D282" s="725"/>
      <c r="E282" s="727"/>
      <c r="F282" s="729"/>
      <c r="G282" s="732"/>
      <c r="H282" s="735"/>
      <c r="I282" s="738"/>
      <c r="J282" s="741"/>
      <c r="K282" s="744"/>
      <c r="L282" s="735"/>
      <c r="M282" s="732"/>
      <c r="N282" s="729"/>
      <c r="O282" s="748"/>
      <c r="P282" s="751"/>
      <c r="Q282" s="754"/>
      <c r="R282" s="757"/>
      <c r="S282" s="760"/>
      <c r="T282" s="735"/>
      <c r="U282" s="721"/>
      <c r="V282" s="721"/>
      <c r="W282" s="723"/>
    </row>
    <row r="283" spans="1:23" ht="18.75" x14ac:dyDescent="0.3">
      <c r="A283" s="286"/>
      <c r="B283" s="267"/>
      <c r="C283" s="817"/>
      <c r="D283" s="725"/>
      <c r="E283" s="727"/>
      <c r="F283" s="729"/>
      <c r="G283" s="732"/>
      <c r="H283" s="735"/>
      <c r="I283" s="738"/>
      <c r="J283" s="741"/>
      <c r="K283" s="744"/>
      <c r="L283" s="735"/>
      <c r="M283" s="732"/>
      <c r="N283" s="729"/>
      <c r="O283" s="748"/>
      <c r="P283" s="751"/>
      <c r="Q283" s="754"/>
      <c r="R283" s="757"/>
      <c r="S283" s="760"/>
      <c r="T283" s="735"/>
      <c r="U283" s="721"/>
      <c r="V283" s="721"/>
      <c r="W283" s="723"/>
    </row>
    <row r="284" spans="1:23" ht="18.75" x14ac:dyDescent="0.3">
      <c r="A284" s="286"/>
      <c r="B284" s="267"/>
      <c r="C284" s="817"/>
      <c r="D284" s="725"/>
      <c r="E284" s="727"/>
      <c r="F284" s="729"/>
      <c r="G284" s="732"/>
      <c r="H284" s="735"/>
      <c r="I284" s="738"/>
      <c r="J284" s="741"/>
      <c r="K284" s="744"/>
      <c r="L284" s="735"/>
      <c r="M284" s="732"/>
      <c r="N284" s="729"/>
      <c r="O284" s="748"/>
      <c r="P284" s="751"/>
      <c r="Q284" s="754"/>
      <c r="R284" s="757"/>
      <c r="S284" s="760"/>
      <c r="T284" s="735"/>
      <c r="U284" s="721"/>
      <c r="V284" s="721"/>
      <c r="W284" s="723"/>
    </row>
    <row r="285" spans="1:23" ht="19.5" thickBot="1" x14ac:dyDescent="0.35">
      <c r="A285" s="304"/>
      <c r="B285" s="269"/>
      <c r="C285" s="818"/>
      <c r="D285" s="726"/>
      <c r="E285" s="728"/>
      <c r="F285" s="730"/>
      <c r="G285" s="733"/>
      <c r="H285" s="736"/>
      <c r="I285" s="739"/>
      <c r="J285" s="742"/>
      <c r="K285" s="745"/>
      <c r="L285" s="736"/>
      <c r="M285" s="733"/>
      <c r="N285" s="730"/>
      <c r="O285" s="749"/>
      <c r="P285" s="752"/>
      <c r="Q285" s="755"/>
      <c r="R285" s="758"/>
      <c r="S285" s="761"/>
      <c r="T285" s="736"/>
      <c r="U285" s="722"/>
      <c r="V285" s="722"/>
      <c r="W285" s="724"/>
    </row>
    <row r="286" spans="1:23" ht="18.75" x14ac:dyDescent="0.3">
      <c r="A286" s="297"/>
      <c r="B286" s="265"/>
      <c r="C286" s="816" t="s">
        <v>252</v>
      </c>
      <c r="D286" s="725">
        <v>5</v>
      </c>
      <c r="E286" s="727">
        <v>90</v>
      </c>
      <c r="F286" s="729"/>
      <c r="G286" s="731"/>
      <c r="H286" s="734"/>
      <c r="I286" s="737"/>
      <c r="J286" s="740"/>
      <c r="K286" s="743"/>
      <c r="L286" s="734"/>
      <c r="M286" s="731"/>
      <c r="N286" s="746"/>
      <c r="O286" s="747"/>
      <c r="P286" s="750"/>
      <c r="Q286" s="753"/>
      <c r="R286" s="756"/>
      <c r="S286" s="759"/>
      <c r="T286" s="734"/>
      <c r="U286" s="721">
        <f>SUM(F286:T290)</f>
        <v>0</v>
      </c>
      <c r="V286" s="721">
        <f>U286*D286</f>
        <v>0</v>
      </c>
      <c r="W286" s="723">
        <f>U286*E286</f>
        <v>0</v>
      </c>
    </row>
    <row r="287" spans="1:23" ht="18.75" x14ac:dyDescent="0.3">
      <c r="A287" s="286"/>
      <c r="B287" s="267"/>
      <c r="C287" s="817"/>
      <c r="D287" s="725"/>
      <c r="E287" s="727"/>
      <c r="F287" s="729"/>
      <c r="G287" s="732"/>
      <c r="H287" s="735"/>
      <c r="I287" s="738"/>
      <c r="J287" s="741"/>
      <c r="K287" s="744"/>
      <c r="L287" s="735"/>
      <c r="M287" s="732"/>
      <c r="N287" s="729"/>
      <c r="O287" s="748"/>
      <c r="P287" s="751"/>
      <c r="Q287" s="754"/>
      <c r="R287" s="757"/>
      <c r="S287" s="760"/>
      <c r="T287" s="735"/>
      <c r="U287" s="721"/>
      <c r="V287" s="721"/>
      <c r="W287" s="723"/>
    </row>
    <row r="288" spans="1:23" ht="18.75" x14ac:dyDescent="0.3">
      <c r="A288" s="286"/>
      <c r="B288" s="267"/>
      <c r="C288" s="817"/>
      <c r="D288" s="725"/>
      <c r="E288" s="727"/>
      <c r="F288" s="729"/>
      <c r="G288" s="732"/>
      <c r="H288" s="735"/>
      <c r="I288" s="738"/>
      <c r="J288" s="741"/>
      <c r="K288" s="744"/>
      <c r="L288" s="735"/>
      <c r="M288" s="732"/>
      <c r="N288" s="729"/>
      <c r="O288" s="748"/>
      <c r="P288" s="751"/>
      <c r="Q288" s="754"/>
      <c r="R288" s="757"/>
      <c r="S288" s="760"/>
      <c r="T288" s="735"/>
      <c r="U288" s="721"/>
      <c r="V288" s="721"/>
      <c r="W288" s="723"/>
    </row>
    <row r="289" spans="1:23" ht="18.75" x14ac:dyDescent="0.3">
      <c r="A289" s="286"/>
      <c r="B289" s="267"/>
      <c r="C289" s="817"/>
      <c r="D289" s="725"/>
      <c r="E289" s="727"/>
      <c r="F289" s="729"/>
      <c r="G289" s="732"/>
      <c r="H289" s="735"/>
      <c r="I289" s="738"/>
      <c r="J289" s="741"/>
      <c r="K289" s="744"/>
      <c r="L289" s="735"/>
      <c r="M289" s="732"/>
      <c r="N289" s="729"/>
      <c r="O289" s="748"/>
      <c r="P289" s="751"/>
      <c r="Q289" s="754"/>
      <c r="R289" s="757"/>
      <c r="S289" s="760"/>
      <c r="T289" s="735"/>
      <c r="U289" s="721"/>
      <c r="V289" s="721"/>
      <c r="W289" s="723"/>
    </row>
    <row r="290" spans="1:23" ht="19.5" thickBot="1" x14ac:dyDescent="0.35">
      <c r="A290" s="304"/>
      <c r="B290" s="269"/>
      <c r="C290" s="818"/>
      <c r="D290" s="726"/>
      <c r="E290" s="728"/>
      <c r="F290" s="730"/>
      <c r="G290" s="733"/>
      <c r="H290" s="736"/>
      <c r="I290" s="739"/>
      <c r="J290" s="742"/>
      <c r="K290" s="745"/>
      <c r="L290" s="736"/>
      <c r="M290" s="733"/>
      <c r="N290" s="730"/>
      <c r="O290" s="749"/>
      <c r="P290" s="752"/>
      <c r="Q290" s="755"/>
      <c r="R290" s="758"/>
      <c r="S290" s="761"/>
      <c r="T290" s="736"/>
      <c r="U290" s="722"/>
      <c r="V290" s="722"/>
      <c r="W290" s="724"/>
    </row>
    <row r="291" spans="1:23" ht="18.75" customHeight="1" x14ac:dyDescent="0.3">
      <c r="A291" s="297"/>
      <c r="B291" s="265"/>
      <c r="C291" s="360"/>
      <c r="D291" s="725">
        <v>5</v>
      </c>
      <c r="E291" s="727">
        <v>110</v>
      </c>
      <c r="F291" s="729"/>
      <c r="G291" s="732"/>
      <c r="H291" s="735"/>
      <c r="I291" s="738"/>
      <c r="J291" s="741"/>
      <c r="K291" s="744"/>
      <c r="L291" s="735"/>
      <c r="M291" s="732"/>
      <c r="N291" s="729"/>
      <c r="O291" s="748"/>
      <c r="P291" s="751"/>
      <c r="Q291" s="754"/>
      <c r="R291" s="757"/>
      <c r="S291" s="760"/>
      <c r="T291" s="735"/>
      <c r="U291" s="721">
        <f>SUM(F291:T295)</f>
        <v>0</v>
      </c>
      <c r="V291" s="721">
        <f>U291*D291</f>
        <v>0</v>
      </c>
      <c r="W291" s="723">
        <f>U291*E291</f>
        <v>0</v>
      </c>
    </row>
    <row r="292" spans="1:23" ht="18.75" x14ac:dyDescent="0.3">
      <c r="A292" s="286"/>
      <c r="B292" s="267"/>
      <c r="C292" s="369" t="s">
        <v>107</v>
      </c>
      <c r="D292" s="725"/>
      <c r="E292" s="727"/>
      <c r="F292" s="729"/>
      <c r="G292" s="732"/>
      <c r="H292" s="735"/>
      <c r="I292" s="738"/>
      <c r="J292" s="741"/>
      <c r="K292" s="744"/>
      <c r="L292" s="735"/>
      <c r="M292" s="732"/>
      <c r="N292" s="729"/>
      <c r="O292" s="748"/>
      <c r="P292" s="751"/>
      <c r="Q292" s="754"/>
      <c r="R292" s="757"/>
      <c r="S292" s="760"/>
      <c r="T292" s="735"/>
      <c r="U292" s="721"/>
      <c r="V292" s="721"/>
      <c r="W292" s="723"/>
    </row>
    <row r="293" spans="1:23" ht="18.75" x14ac:dyDescent="0.3">
      <c r="A293" s="286"/>
      <c r="B293" s="267"/>
      <c r="C293" s="366" t="s">
        <v>114</v>
      </c>
      <c r="D293" s="725"/>
      <c r="E293" s="727"/>
      <c r="F293" s="729"/>
      <c r="G293" s="732"/>
      <c r="H293" s="735"/>
      <c r="I293" s="738"/>
      <c r="J293" s="741"/>
      <c r="K293" s="744"/>
      <c r="L293" s="735"/>
      <c r="M293" s="732"/>
      <c r="N293" s="729"/>
      <c r="O293" s="748"/>
      <c r="P293" s="751"/>
      <c r="Q293" s="754"/>
      <c r="R293" s="757"/>
      <c r="S293" s="760"/>
      <c r="T293" s="735"/>
      <c r="U293" s="721"/>
      <c r="V293" s="721"/>
      <c r="W293" s="723"/>
    </row>
    <row r="294" spans="1:23" ht="18.75" x14ac:dyDescent="0.3">
      <c r="A294" s="286"/>
      <c r="B294" s="267"/>
      <c r="C294" s="365"/>
      <c r="D294" s="725"/>
      <c r="E294" s="727"/>
      <c r="F294" s="729"/>
      <c r="G294" s="732"/>
      <c r="H294" s="735"/>
      <c r="I294" s="738"/>
      <c r="J294" s="741"/>
      <c r="K294" s="744"/>
      <c r="L294" s="735"/>
      <c r="M294" s="732"/>
      <c r="N294" s="729"/>
      <c r="O294" s="748"/>
      <c r="P294" s="751"/>
      <c r="Q294" s="754"/>
      <c r="R294" s="757"/>
      <c r="S294" s="760"/>
      <c r="T294" s="735"/>
      <c r="U294" s="721"/>
      <c r="V294" s="721"/>
      <c r="W294" s="723"/>
    </row>
    <row r="295" spans="1:23" ht="19.5" thickBot="1" x14ac:dyDescent="0.35">
      <c r="A295" s="304"/>
      <c r="B295" s="269"/>
      <c r="C295" s="361"/>
      <c r="D295" s="726"/>
      <c r="E295" s="728"/>
      <c r="F295" s="730"/>
      <c r="G295" s="733"/>
      <c r="H295" s="736"/>
      <c r="I295" s="739"/>
      <c r="J295" s="742"/>
      <c r="K295" s="745"/>
      <c r="L295" s="736"/>
      <c r="M295" s="733"/>
      <c r="N295" s="730"/>
      <c r="O295" s="749"/>
      <c r="P295" s="752"/>
      <c r="Q295" s="755"/>
      <c r="R295" s="758"/>
      <c r="S295" s="761"/>
      <c r="T295" s="736"/>
      <c r="U295" s="722"/>
      <c r="V295" s="722"/>
      <c r="W295" s="724"/>
    </row>
    <row r="296" spans="1:23" s="348" customFormat="1" ht="15" customHeight="1" thickBot="1" x14ac:dyDescent="0.4">
      <c r="A296" s="718" t="s">
        <v>261</v>
      </c>
      <c r="B296" s="719"/>
      <c r="C296" s="720"/>
      <c r="D296" s="354"/>
      <c r="E296" s="355"/>
      <c r="F296" s="356"/>
      <c r="G296" s="356"/>
      <c r="H296" s="356"/>
      <c r="I296" s="356"/>
      <c r="J296" s="356"/>
      <c r="K296" s="356"/>
      <c r="L296" s="356"/>
      <c r="M296" s="356"/>
      <c r="N296" s="356"/>
      <c r="O296" s="356"/>
      <c r="P296" s="356"/>
      <c r="Q296" s="356"/>
      <c r="R296" s="356"/>
      <c r="S296" s="356"/>
      <c r="T296" s="356"/>
      <c r="U296" s="357"/>
      <c r="V296" s="358"/>
      <c r="W296" s="359"/>
    </row>
    <row r="297" spans="1:23" ht="18.75" customHeight="1" x14ac:dyDescent="0.3">
      <c r="A297" s="297"/>
      <c r="B297" s="265"/>
      <c r="C297" s="360"/>
      <c r="D297" s="725">
        <v>12</v>
      </c>
      <c r="E297" s="727">
        <v>60</v>
      </c>
      <c r="F297" s="729"/>
      <c r="G297" s="731"/>
      <c r="H297" s="734"/>
      <c r="I297" s="737"/>
      <c r="J297" s="740"/>
      <c r="K297" s="743"/>
      <c r="L297" s="734"/>
      <c r="M297" s="731"/>
      <c r="N297" s="746"/>
      <c r="O297" s="747"/>
      <c r="P297" s="750"/>
      <c r="Q297" s="753"/>
      <c r="R297" s="756"/>
      <c r="S297" s="759"/>
      <c r="T297" s="734"/>
      <c r="U297" s="721">
        <f>SUM(F297:T301)</f>
        <v>0</v>
      </c>
      <c r="V297" s="721">
        <f>U297*D297</f>
        <v>0</v>
      </c>
      <c r="W297" s="723">
        <f>U297*E297</f>
        <v>0</v>
      </c>
    </row>
    <row r="298" spans="1:23" ht="18.75" x14ac:dyDescent="0.3">
      <c r="A298" s="286"/>
      <c r="B298" s="267"/>
      <c r="C298" s="368" t="s">
        <v>108</v>
      </c>
      <c r="D298" s="725"/>
      <c r="E298" s="727"/>
      <c r="F298" s="729"/>
      <c r="G298" s="732"/>
      <c r="H298" s="735"/>
      <c r="I298" s="738"/>
      <c r="J298" s="741"/>
      <c r="K298" s="744"/>
      <c r="L298" s="735"/>
      <c r="M298" s="732"/>
      <c r="N298" s="729"/>
      <c r="O298" s="748"/>
      <c r="P298" s="751"/>
      <c r="Q298" s="754"/>
      <c r="R298" s="757"/>
      <c r="S298" s="760"/>
      <c r="T298" s="735"/>
      <c r="U298" s="721"/>
      <c r="V298" s="721"/>
      <c r="W298" s="723"/>
    </row>
    <row r="299" spans="1:23" ht="18.75" x14ac:dyDescent="0.3">
      <c r="A299" s="286"/>
      <c r="B299" s="267"/>
      <c r="C299" s="366" t="s">
        <v>115</v>
      </c>
      <c r="D299" s="725"/>
      <c r="E299" s="727"/>
      <c r="F299" s="729"/>
      <c r="G299" s="732"/>
      <c r="H299" s="735"/>
      <c r="I299" s="738"/>
      <c r="J299" s="741"/>
      <c r="K299" s="744"/>
      <c r="L299" s="735"/>
      <c r="M299" s="732"/>
      <c r="N299" s="729"/>
      <c r="O299" s="748"/>
      <c r="P299" s="751"/>
      <c r="Q299" s="754"/>
      <c r="R299" s="757"/>
      <c r="S299" s="760"/>
      <c r="T299" s="735"/>
      <c r="U299" s="721"/>
      <c r="V299" s="721"/>
      <c r="W299" s="723"/>
    </row>
    <row r="300" spans="1:23" ht="18.75" x14ac:dyDescent="0.3">
      <c r="A300" s="286"/>
      <c r="B300" s="267"/>
      <c r="C300" s="365"/>
      <c r="D300" s="725"/>
      <c r="E300" s="727"/>
      <c r="F300" s="729"/>
      <c r="G300" s="732"/>
      <c r="H300" s="735"/>
      <c r="I300" s="738"/>
      <c r="J300" s="741"/>
      <c r="K300" s="744"/>
      <c r="L300" s="735"/>
      <c r="M300" s="732"/>
      <c r="N300" s="729"/>
      <c r="O300" s="748"/>
      <c r="P300" s="751"/>
      <c r="Q300" s="754"/>
      <c r="R300" s="757"/>
      <c r="S300" s="760"/>
      <c r="T300" s="735"/>
      <c r="U300" s="721"/>
      <c r="V300" s="721"/>
      <c r="W300" s="723"/>
    </row>
    <row r="301" spans="1:23" ht="19.5" thickBot="1" x14ac:dyDescent="0.35">
      <c r="A301" s="304"/>
      <c r="B301" s="269"/>
      <c r="C301" s="361"/>
      <c r="D301" s="726"/>
      <c r="E301" s="728"/>
      <c r="F301" s="730"/>
      <c r="G301" s="733"/>
      <c r="H301" s="736"/>
      <c r="I301" s="739"/>
      <c r="J301" s="742"/>
      <c r="K301" s="745"/>
      <c r="L301" s="736"/>
      <c r="M301" s="733"/>
      <c r="N301" s="730"/>
      <c r="O301" s="749"/>
      <c r="P301" s="752"/>
      <c r="Q301" s="755"/>
      <c r="R301" s="758"/>
      <c r="S301" s="761"/>
      <c r="T301" s="736"/>
      <c r="U301" s="722"/>
      <c r="V301" s="722"/>
      <c r="W301" s="724"/>
    </row>
    <row r="302" spans="1:23" ht="18.75" customHeight="1" x14ac:dyDescent="0.3">
      <c r="A302" s="297"/>
      <c r="B302" s="265"/>
      <c r="C302" s="360"/>
      <c r="D302" s="725">
        <v>15</v>
      </c>
      <c r="E302" s="727">
        <v>60</v>
      </c>
      <c r="F302" s="729"/>
      <c r="G302" s="731"/>
      <c r="H302" s="734"/>
      <c r="I302" s="737"/>
      <c r="J302" s="740"/>
      <c r="K302" s="743"/>
      <c r="L302" s="734"/>
      <c r="M302" s="731"/>
      <c r="N302" s="746"/>
      <c r="O302" s="747"/>
      <c r="P302" s="750"/>
      <c r="Q302" s="753"/>
      <c r="R302" s="756"/>
      <c r="S302" s="759"/>
      <c r="T302" s="734"/>
      <c r="U302" s="721">
        <f>SUM(F302:T306)</f>
        <v>0</v>
      </c>
      <c r="V302" s="721">
        <f>U302*D302</f>
        <v>0</v>
      </c>
      <c r="W302" s="723">
        <f>U302*E302</f>
        <v>0</v>
      </c>
    </row>
    <row r="303" spans="1:23" ht="18.75" x14ac:dyDescent="0.3">
      <c r="A303" s="286"/>
      <c r="B303" s="267"/>
      <c r="C303" s="368" t="s">
        <v>109</v>
      </c>
      <c r="D303" s="725"/>
      <c r="E303" s="727"/>
      <c r="F303" s="729"/>
      <c r="G303" s="732"/>
      <c r="H303" s="735"/>
      <c r="I303" s="738"/>
      <c r="J303" s="741"/>
      <c r="K303" s="744"/>
      <c r="L303" s="735"/>
      <c r="M303" s="732"/>
      <c r="N303" s="729"/>
      <c r="O303" s="748"/>
      <c r="P303" s="751"/>
      <c r="Q303" s="754"/>
      <c r="R303" s="757"/>
      <c r="S303" s="760"/>
      <c r="T303" s="735"/>
      <c r="U303" s="721"/>
      <c r="V303" s="721"/>
      <c r="W303" s="723"/>
    </row>
    <row r="304" spans="1:23" ht="18.75" x14ac:dyDescent="0.3">
      <c r="A304" s="286"/>
      <c r="B304" s="267"/>
      <c r="C304" s="366" t="s">
        <v>116</v>
      </c>
      <c r="D304" s="725"/>
      <c r="E304" s="727"/>
      <c r="F304" s="729"/>
      <c r="G304" s="732"/>
      <c r="H304" s="735"/>
      <c r="I304" s="738"/>
      <c r="J304" s="741"/>
      <c r="K304" s="744"/>
      <c r="L304" s="735"/>
      <c r="M304" s="732"/>
      <c r="N304" s="729"/>
      <c r="O304" s="748"/>
      <c r="P304" s="751"/>
      <c r="Q304" s="754"/>
      <c r="R304" s="757"/>
      <c r="S304" s="760"/>
      <c r="T304" s="735"/>
      <c r="U304" s="721"/>
      <c r="V304" s="721"/>
      <c r="W304" s="723"/>
    </row>
    <row r="305" spans="1:23" ht="18.75" x14ac:dyDescent="0.3">
      <c r="A305" s="286"/>
      <c r="B305" s="267"/>
      <c r="C305" s="365"/>
      <c r="D305" s="725"/>
      <c r="E305" s="727"/>
      <c r="F305" s="729"/>
      <c r="G305" s="732"/>
      <c r="H305" s="735"/>
      <c r="I305" s="738"/>
      <c r="J305" s="741"/>
      <c r="K305" s="744"/>
      <c r="L305" s="735"/>
      <c r="M305" s="732"/>
      <c r="N305" s="729"/>
      <c r="O305" s="748"/>
      <c r="P305" s="751"/>
      <c r="Q305" s="754"/>
      <c r="R305" s="757"/>
      <c r="S305" s="760"/>
      <c r="T305" s="735"/>
      <c r="U305" s="721"/>
      <c r="V305" s="721"/>
      <c r="W305" s="723"/>
    </row>
    <row r="306" spans="1:23" ht="19.5" thickBot="1" x14ac:dyDescent="0.35">
      <c r="A306" s="304"/>
      <c r="B306" s="269"/>
      <c r="C306" s="361"/>
      <c r="D306" s="726"/>
      <c r="E306" s="728"/>
      <c r="F306" s="730"/>
      <c r="G306" s="733"/>
      <c r="H306" s="736"/>
      <c r="I306" s="739"/>
      <c r="J306" s="742"/>
      <c r="K306" s="745"/>
      <c r="L306" s="736"/>
      <c r="M306" s="733"/>
      <c r="N306" s="730"/>
      <c r="O306" s="749"/>
      <c r="P306" s="752"/>
      <c r="Q306" s="755"/>
      <c r="R306" s="758"/>
      <c r="S306" s="761"/>
      <c r="T306" s="736"/>
      <c r="U306" s="722"/>
      <c r="V306" s="722"/>
      <c r="W306" s="724"/>
    </row>
    <row r="307" spans="1:23" ht="18.75" x14ac:dyDescent="0.3">
      <c r="A307" s="297"/>
      <c r="B307" s="265"/>
      <c r="C307" s="360"/>
      <c r="D307" s="725">
        <v>10</v>
      </c>
      <c r="E307" s="727">
        <v>60</v>
      </c>
      <c r="F307" s="729"/>
      <c r="G307" s="731"/>
      <c r="H307" s="734"/>
      <c r="I307" s="737"/>
      <c r="J307" s="740"/>
      <c r="K307" s="743"/>
      <c r="L307" s="734"/>
      <c r="M307" s="731"/>
      <c r="N307" s="746"/>
      <c r="O307" s="747"/>
      <c r="P307" s="750"/>
      <c r="Q307" s="753"/>
      <c r="R307" s="756"/>
      <c r="S307" s="759"/>
      <c r="T307" s="734"/>
      <c r="U307" s="721">
        <f>SUM(F307:T311)</f>
        <v>0</v>
      </c>
      <c r="V307" s="721">
        <f>U307*D307</f>
        <v>0</v>
      </c>
      <c r="W307" s="723">
        <f>U307*E307</f>
        <v>0</v>
      </c>
    </row>
    <row r="308" spans="1:23" ht="18.75" x14ac:dyDescent="0.3">
      <c r="A308" s="286"/>
      <c r="B308" s="267"/>
      <c r="C308" s="368" t="s">
        <v>110</v>
      </c>
      <c r="D308" s="725"/>
      <c r="E308" s="727"/>
      <c r="F308" s="729"/>
      <c r="G308" s="732"/>
      <c r="H308" s="735"/>
      <c r="I308" s="738"/>
      <c r="J308" s="741"/>
      <c r="K308" s="744"/>
      <c r="L308" s="735"/>
      <c r="M308" s="732"/>
      <c r="N308" s="729"/>
      <c r="O308" s="748"/>
      <c r="P308" s="751"/>
      <c r="Q308" s="754"/>
      <c r="R308" s="757"/>
      <c r="S308" s="760"/>
      <c r="T308" s="735"/>
      <c r="U308" s="721"/>
      <c r="V308" s="721"/>
      <c r="W308" s="723"/>
    </row>
    <row r="309" spans="1:23" ht="18.75" x14ac:dyDescent="0.3">
      <c r="A309" s="286"/>
      <c r="B309" s="267"/>
      <c r="C309" s="366" t="s">
        <v>117</v>
      </c>
      <c r="D309" s="725"/>
      <c r="E309" s="727"/>
      <c r="F309" s="729"/>
      <c r="G309" s="732"/>
      <c r="H309" s="735"/>
      <c r="I309" s="738"/>
      <c r="J309" s="741"/>
      <c r="K309" s="744"/>
      <c r="L309" s="735"/>
      <c r="M309" s="732"/>
      <c r="N309" s="729"/>
      <c r="O309" s="748"/>
      <c r="P309" s="751"/>
      <c r="Q309" s="754"/>
      <c r="R309" s="757"/>
      <c r="S309" s="760"/>
      <c r="T309" s="735"/>
      <c r="U309" s="721"/>
      <c r="V309" s="721"/>
      <c r="W309" s="723"/>
    </row>
    <row r="310" spans="1:23" ht="18.75" x14ac:dyDescent="0.3">
      <c r="A310" s="286"/>
      <c r="B310" s="267"/>
      <c r="C310" s="365"/>
      <c r="D310" s="725"/>
      <c r="E310" s="727"/>
      <c r="F310" s="729"/>
      <c r="G310" s="732"/>
      <c r="H310" s="735"/>
      <c r="I310" s="738"/>
      <c r="J310" s="741"/>
      <c r="K310" s="744"/>
      <c r="L310" s="735"/>
      <c r="M310" s="732"/>
      <c r="N310" s="729"/>
      <c r="O310" s="748"/>
      <c r="P310" s="751"/>
      <c r="Q310" s="754"/>
      <c r="R310" s="757"/>
      <c r="S310" s="760"/>
      <c r="T310" s="735"/>
      <c r="U310" s="721"/>
      <c r="V310" s="721"/>
      <c r="W310" s="723"/>
    </row>
    <row r="311" spans="1:23" ht="19.5" thickBot="1" x14ac:dyDescent="0.35">
      <c r="A311" s="304"/>
      <c r="B311" s="269"/>
      <c r="C311" s="361"/>
      <c r="D311" s="726"/>
      <c r="E311" s="728"/>
      <c r="F311" s="730"/>
      <c r="G311" s="733"/>
      <c r="H311" s="736"/>
      <c r="I311" s="739"/>
      <c r="J311" s="742"/>
      <c r="K311" s="745"/>
      <c r="L311" s="736"/>
      <c r="M311" s="733"/>
      <c r="N311" s="730"/>
      <c r="O311" s="749"/>
      <c r="P311" s="752"/>
      <c r="Q311" s="755"/>
      <c r="R311" s="758"/>
      <c r="S311" s="761"/>
      <c r="T311" s="736"/>
      <c r="U311" s="722"/>
      <c r="V311" s="722"/>
      <c r="W311" s="724"/>
    </row>
    <row r="312" spans="1:23" ht="18.75" x14ac:dyDescent="0.3">
      <c r="A312" s="297"/>
      <c r="B312" s="265"/>
      <c r="C312" s="360"/>
      <c r="D312" s="725">
        <v>4</v>
      </c>
      <c r="E312" s="727">
        <v>110</v>
      </c>
      <c r="F312" s="729"/>
      <c r="G312" s="731"/>
      <c r="H312" s="734"/>
      <c r="I312" s="737"/>
      <c r="J312" s="740"/>
      <c r="K312" s="743"/>
      <c r="L312" s="734"/>
      <c r="M312" s="731"/>
      <c r="N312" s="746"/>
      <c r="O312" s="747"/>
      <c r="P312" s="750"/>
      <c r="Q312" s="753"/>
      <c r="R312" s="756"/>
      <c r="S312" s="759"/>
      <c r="T312" s="734"/>
      <c r="U312" s="721">
        <f>SUM(F312:T316)</f>
        <v>0</v>
      </c>
      <c r="V312" s="721">
        <f>U312*D312</f>
        <v>0</v>
      </c>
      <c r="W312" s="723">
        <f>U312*E312</f>
        <v>0</v>
      </c>
    </row>
    <row r="313" spans="1:23" ht="18.75" x14ac:dyDescent="0.3">
      <c r="A313" s="286"/>
      <c r="B313" s="267"/>
      <c r="C313" s="367" t="s">
        <v>111</v>
      </c>
      <c r="D313" s="725"/>
      <c r="E313" s="727"/>
      <c r="F313" s="729"/>
      <c r="G313" s="732"/>
      <c r="H313" s="735"/>
      <c r="I313" s="738"/>
      <c r="J313" s="741"/>
      <c r="K313" s="744"/>
      <c r="L313" s="735"/>
      <c r="M313" s="732"/>
      <c r="N313" s="729"/>
      <c r="O313" s="748"/>
      <c r="P313" s="751"/>
      <c r="Q313" s="754"/>
      <c r="R313" s="757"/>
      <c r="S313" s="760"/>
      <c r="T313" s="735"/>
      <c r="U313" s="721"/>
      <c r="V313" s="721"/>
      <c r="W313" s="723"/>
    </row>
    <row r="314" spans="1:23" ht="18.75" x14ac:dyDescent="0.3">
      <c r="A314" s="286"/>
      <c r="B314" s="267"/>
      <c r="C314" s="366" t="s">
        <v>118</v>
      </c>
      <c r="D314" s="725"/>
      <c r="E314" s="727"/>
      <c r="F314" s="729"/>
      <c r="G314" s="732"/>
      <c r="H314" s="735"/>
      <c r="I314" s="738"/>
      <c r="J314" s="741"/>
      <c r="K314" s="744"/>
      <c r="L314" s="735"/>
      <c r="M314" s="732"/>
      <c r="N314" s="729"/>
      <c r="O314" s="748"/>
      <c r="P314" s="751"/>
      <c r="Q314" s="754"/>
      <c r="R314" s="757"/>
      <c r="S314" s="760"/>
      <c r="T314" s="735"/>
      <c r="U314" s="721"/>
      <c r="V314" s="721"/>
      <c r="W314" s="723"/>
    </row>
    <row r="315" spans="1:23" ht="18.75" x14ac:dyDescent="0.3">
      <c r="A315" s="286"/>
      <c r="B315" s="267"/>
      <c r="C315" s="365"/>
      <c r="D315" s="725"/>
      <c r="E315" s="727"/>
      <c r="F315" s="729"/>
      <c r="G315" s="732"/>
      <c r="H315" s="735"/>
      <c r="I315" s="738"/>
      <c r="J315" s="741"/>
      <c r="K315" s="744"/>
      <c r="L315" s="735"/>
      <c r="M315" s="732"/>
      <c r="N315" s="729"/>
      <c r="O315" s="748"/>
      <c r="P315" s="751"/>
      <c r="Q315" s="754"/>
      <c r="R315" s="757"/>
      <c r="S315" s="760"/>
      <c r="T315" s="735"/>
      <c r="U315" s="721"/>
      <c r="V315" s="721"/>
      <c r="W315" s="723"/>
    </row>
    <row r="316" spans="1:23" ht="19.5" thickBot="1" x14ac:dyDescent="0.35">
      <c r="A316" s="304"/>
      <c r="B316" s="269"/>
      <c r="C316" s="361"/>
      <c r="D316" s="726"/>
      <c r="E316" s="728"/>
      <c r="F316" s="730"/>
      <c r="G316" s="733"/>
      <c r="H316" s="736"/>
      <c r="I316" s="739"/>
      <c r="J316" s="742"/>
      <c r="K316" s="745"/>
      <c r="L316" s="736"/>
      <c r="M316" s="733"/>
      <c r="N316" s="730"/>
      <c r="O316" s="749"/>
      <c r="P316" s="752"/>
      <c r="Q316" s="755"/>
      <c r="R316" s="758"/>
      <c r="S316" s="761"/>
      <c r="T316" s="736"/>
      <c r="U316" s="722"/>
      <c r="V316" s="722"/>
      <c r="W316" s="724"/>
    </row>
    <row r="317" spans="1:23" ht="18.75" x14ac:dyDescent="0.3">
      <c r="A317" s="297"/>
      <c r="B317" s="265"/>
      <c r="C317" s="360"/>
      <c r="D317" s="725">
        <v>5</v>
      </c>
      <c r="E317" s="727">
        <v>140</v>
      </c>
      <c r="F317" s="729"/>
      <c r="G317" s="731"/>
      <c r="H317" s="734"/>
      <c r="I317" s="737"/>
      <c r="J317" s="740"/>
      <c r="K317" s="743"/>
      <c r="L317" s="734"/>
      <c r="M317" s="731"/>
      <c r="N317" s="746"/>
      <c r="O317" s="747"/>
      <c r="P317" s="750"/>
      <c r="Q317" s="753"/>
      <c r="R317" s="756"/>
      <c r="S317" s="759"/>
      <c r="T317" s="734"/>
      <c r="U317" s="721">
        <f>SUM(F317:T321)</f>
        <v>0</v>
      </c>
      <c r="V317" s="721">
        <f>U317*D317</f>
        <v>0</v>
      </c>
      <c r="W317" s="723">
        <f>U317*E317</f>
        <v>0</v>
      </c>
    </row>
    <row r="318" spans="1:23" ht="18.75" x14ac:dyDescent="0.3">
      <c r="A318" s="286"/>
      <c r="B318" s="267"/>
      <c r="C318" s="367" t="s">
        <v>112</v>
      </c>
      <c r="D318" s="725"/>
      <c r="E318" s="727"/>
      <c r="F318" s="729"/>
      <c r="G318" s="732"/>
      <c r="H318" s="735"/>
      <c r="I318" s="738"/>
      <c r="J318" s="741"/>
      <c r="K318" s="744"/>
      <c r="L318" s="735"/>
      <c r="M318" s="732"/>
      <c r="N318" s="729"/>
      <c r="O318" s="748"/>
      <c r="P318" s="751"/>
      <c r="Q318" s="754"/>
      <c r="R318" s="757"/>
      <c r="S318" s="760"/>
      <c r="T318" s="735"/>
      <c r="U318" s="721"/>
      <c r="V318" s="721"/>
      <c r="W318" s="723"/>
    </row>
    <row r="319" spans="1:23" ht="18.75" x14ac:dyDescent="0.3">
      <c r="A319" s="286"/>
      <c r="B319" s="267"/>
      <c r="C319" s="366" t="s">
        <v>119</v>
      </c>
      <c r="D319" s="725"/>
      <c r="E319" s="727"/>
      <c r="F319" s="729"/>
      <c r="G319" s="732"/>
      <c r="H319" s="735"/>
      <c r="I319" s="738"/>
      <c r="J319" s="741"/>
      <c r="K319" s="744"/>
      <c r="L319" s="735"/>
      <c r="M319" s="732"/>
      <c r="N319" s="729"/>
      <c r="O319" s="748"/>
      <c r="P319" s="751"/>
      <c r="Q319" s="754"/>
      <c r="R319" s="757"/>
      <c r="S319" s="760"/>
      <c r="T319" s="735"/>
      <c r="U319" s="721"/>
      <c r="V319" s="721"/>
      <c r="W319" s="723"/>
    </row>
    <row r="320" spans="1:23" ht="18.75" x14ac:dyDescent="0.3">
      <c r="A320" s="286"/>
      <c r="B320" s="267"/>
      <c r="C320" s="365"/>
      <c r="D320" s="725"/>
      <c r="E320" s="727"/>
      <c r="F320" s="729"/>
      <c r="G320" s="732"/>
      <c r="H320" s="735"/>
      <c r="I320" s="738"/>
      <c r="J320" s="741"/>
      <c r="K320" s="744"/>
      <c r="L320" s="735"/>
      <c r="M320" s="732"/>
      <c r="N320" s="729"/>
      <c r="O320" s="748"/>
      <c r="P320" s="751"/>
      <c r="Q320" s="754"/>
      <c r="R320" s="757"/>
      <c r="S320" s="760"/>
      <c r="T320" s="735"/>
      <c r="U320" s="721"/>
      <c r="V320" s="721"/>
      <c r="W320" s="723"/>
    </row>
    <row r="321" spans="1:23" ht="19.5" thickBot="1" x14ac:dyDescent="0.35">
      <c r="A321" s="304"/>
      <c r="B321" s="269"/>
      <c r="C321" s="361"/>
      <c r="D321" s="726"/>
      <c r="E321" s="728"/>
      <c r="F321" s="730"/>
      <c r="G321" s="733"/>
      <c r="H321" s="736"/>
      <c r="I321" s="739"/>
      <c r="J321" s="742"/>
      <c r="K321" s="745"/>
      <c r="L321" s="736"/>
      <c r="M321" s="733"/>
      <c r="N321" s="730"/>
      <c r="O321" s="749"/>
      <c r="P321" s="752"/>
      <c r="Q321" s="755"/>
      <c r="R321" s="758"/>
      <c r="S321" s="761"/>
      <c r="T321" s="736"/>
      <c r="U321" s="722"/>
      <c r="V321" s="722"/>
      <c r="W321" s="724"/>
    </row>
    <row r="322" spans="1:23" ht="18.75" x14ac:dyDescent="0.3">
      <c r="A322" s="297"/>
      <c r="B322" s="265"/>
      <c r="C322" s="446"/>
      <c r="D322" s="725">
        <v>5</v>
      </c>
      <c r="E322" s="727">
        <v>90</v>
      </c>
      <c r="F322" s="729"/>
      <c r="G322" s="731"/>
      <c r="H322" s="734"/>
      <c r="I322" s="737"/>
      <c r="J322" s="740"/>
      <c r="K322" s="743"/>
      <c r="L322" s="734"/>
      <c r="M322" s="731"/>
      <c r="N322" s="746"/>
      <c r="O322" s="747"/>
      <c r="P322" s="750"/>
      <c r="Q322" s="753"/>
      <c r="R322" s="756"/>
      <c r="S322" s="759"/>
      <c r="T322" s="734"/>
      <c r="U322" s="721">
        <f>SUM(F322:T326)</f>
        <v>0</v>
      </c>
      <c r="V322" s="721">
        <f>U322*D322</f>
        <v>0</v>
      </c>
      <c r="W322" s="723">
        <f>U322*E322</f>
        <v>0</v>
      </c>
    </row>
    <row r="323" spans="1:23" ht="18.75" x14ac:dyDescent="0.3">
      <c r="A323" s="286"/>
      <c r="B323" s="267"/>
      <c r="C323" s="423" t="s">
        <v>120</v>
      </c>
      <c r="D323" s="725"/>
      <c r="E323" s="727"/>
      <c r="F323" s="729"/>
      <c r="G323" s="732"/>
      <c r="H323" s="735"/>
      <c r="I323" s="738"/>
      <c r="J323" s="741"/>
      <c r="K323" s="744"/>
      <c r="L323" s="735"/>
      <c r="M323" s="732"/>
      <c r="N323" s="729"/>
      <c r="O323" s="748"/>
      <c r="P323" s="751"/>
      <c r="Q323" s="754"/>
      <c r="R323" s="757"/>
      <c r="S323" s="760"/>
      <c r="T323" s="735"/>
      <c r="U323" s="721"/>
      <c r="V323" s="721"/>
      <c r="W323" s="723"/>
    </row>
    <row r="324" spans="1:23" ht="18.75" x14ac:dyDescent="0.3">
      <c r="A324" s="286"/>
      <c r="B324" s="267"/>
      <c r="C324" s="366" t="s">
        <v>121</v>
      </c>
      <c r="D324" s="725"/>
      <c r="E324" s="727"/>
      <c r="F324" s="729"/>
      <c r="G324" s="732"/>
      <c r="H324" s="735"/>
      <c r="I324" s="738"/>
      <c r="J324" s="741"/>
      <c r="K324" s="744"/>
      <c r="L324" s="735"/>
      <c r="M324" s="732"/>
      <c r="N324" s="729"/>
      <c r="O324" s="748"/>
      <c r="P324" s="751"/>
      <c r="Q324" s="754"/>
      <c r="R324" s="757"/>
      <c r="S324" s="760"/>
      <c r="T324" s="735"/>
      <c r="U324" s="721"/>
      <c r="V324" s="721"/>
      <c r="W324" s="723"/>
    </row>
    <row r="325" spans="1:23" ht="18.75" x14ac:dyDescent="0.3">
      <c r="A325" s="286"/>
      <c r="B325" s="267"/>
      <c r="C325" s="365"/>
      <c r="D325" s="725"/>
      <c r="E325" s="727"/>
      <c r="F325" s="729"/>
      <c r="G325" s="732"/>
      <c r="H325" s="735"/>
      <c r="I325" s="738"/>
      <c r="J325" s="741"/>
      <c r="K325" s="744"/>
      <c r="L325" s="735"/>
      <c r="M325" s="732"/>
      <c r="N325" s="729"/>
      <c r="O325" s="748"/>
      <c r="P325" s="751"/>
      <c r="Q325" s="754"/>
      <c r="R325" s="757"/>
      <c r="S325" s="760"/>
      <c r="T325" s="735"/>
      <c r="U325" s="721"/>
      <c r="V325" s="721"/>
      <c r="W325" s="723"/>
    </row>
    <row r="326" spans="1:23" ht="19.5" thickBot="1" x14ac:dyDescent="0.35">
      <c r="A326" s="304"/>
      <c r="B326" s="269"/>
      <c r="C326" s="361"/>
      <c r="D326" s="726"/>
      <c r="E326" s="728"/>
      <c r="F326" s="730"/>
      <c r="G326" s="733"/>
      <c r="H326" s="736"/>
      <c r="I326" s="739"/>
      <c r="J326" s="742"/>
      <c r="K326" s="745"/>
      <c r="L326" s="736"/>
      <c r="M326" s="733"/>
      <c r="N326" s="730"/>
      <c r="O326" s="749"/>
      <c r="P326" s="752"/>
      <c r="Q326" s="755"/>
      <c r="R326" s="758"/>
      <c r="S326" s="761"/>
      <c r="T326" s="736"/>
      <c r="U326" s="722"/>
      <c r="V326" s="722"/>
      <c r="W326" s="724"/>
    </row>
    <row r="327" spans="1:23" ht="18.75" x14ac:dyDescent="0.3">
      <c r="A327" s="297"/>
      <c r="B327" s="265"/>
      <c r="C327" s="446"/>
      <c r="D327" s="725">
        <v>4</v>
      </c>
      <c r="E327" s="727">
        <v>120</v>
      </c>
      <c r="F327" s="729"/>
      <c r="G327" s="731"/>
      <c r="H327" s="734"/>
      <c r="I327" s="737"/>
      <c r="J327" s="740"/>
      <c r="K327" s="743"/>
      <c r="L327" s="734"/>
      <c r="M327" s="731"/>
      <c r="N327" s="746"/>
      <c r="O327" s="747"/>
      <c r="P327" s="750"/>
      <c r="Q327" s="753"/>
      <c r="R327" s="756"/>
      <c r="S327" s="759"/>
      <c r="T327" s="734"/>
      <c r="U327" s="721">
        <f t="shared" ref="U327" si="0">SUM(F327:T331)</f>
        <v>0</v>
      </c>
      <c r="V327" s="721">
        <f t="shared" ref="V327" si="1">U327*D327</f>
        <v>0</v>
      </c>
      <c r="W327" s="723">
        <f t="shared" ref="W327" si="2">U327*E327</f>
        <v>0</v>
      </c>
    </row>
    <row r="328" spans="1:23" ht="18.75" x14ac:dyDescent="0.3">
      <c r="A328" s="286"/>
      <c r="B328" s="267"/>
      <c r="C328" s="423" t="s">
        <v>122</v>
      </c>
      <c r="D328" s="725"/>
      <c r="E328" s="727"/>
      <c r="F328" s="729"/>
      <c r="G328" s="732"/>
      <c r="H328" s="735"/>
      <c r="I328" s="738"/>
      <c r="J328" s="741"/>
      <c r="K328" s="744"/>
      <c r="L328" s="735"/>
      <c r="M328" s="732"/>
      <c r="N328" s="729"/>
      <c r="O328" s="748"/>
      <c r="P328" s="751"/>
      <c r="Q328" s="754"/>
      <c r="R328" s="757"/>
      <c r="S328" s="760"/>
      <c r="T328" s="735"/>
      <c r="U328" s="721"/>
      <c r="V328" s="721"/>
      <c r="W328" s="723"/>
    </row>
    <row r="329" spans="1:23" ht="18.75" x14ac:dyDescent="0.3">
      <c r="A329" s="286"/>
      <c r="B329" s="267"/>
      <c r="C329" s="366" t="s">
        <v>123</v>
      </c>
      <c r="D329" s="725"/>
      <c r="E329" s="727"/>
      <c r="F329" s="729"/>
      <c r="G329" s="732"/>
      <c r="H329" s="735"/>
      <c r="I329" s="738"/>
      <c r="J329" s="741"/>
      <c r="K329" s="744"/>
      <c r="L329" s="735"/>
      <c r="M329" s="732"/>
      <c r="N329" s="729"/>
      <c r="O329" s="748"/>
      <c r="P329" s="751"/>
      <c r="Q329" s="754"/>
      <c r="R329" s="757"/>
      <c r="S329" s="760"/>
      <c r="T329" s="735"/>
      <c r="U329" s="721"/>
      <c r="V329" s="721"/>
      <c r="W329" s="723"/>
    </row>
    <row r="330" spans="1:23" ht="18.75" x14ac:dyDescent="0.3">
      <c r="A330" s="286"/>
      <c r="B330" s="267"/>
      <c r="C330" s="365"/>
      <c r="D330" s="725"/>
      <c r="E330" s="727"/>
      <c r="F330" s="729"/>
      <c r="G330" s="732"/>
      <c r="H330" s="735"/>
      <c r="I330" s="738"/>
      <c r="J330" s="741"/>
      <c r="K330" s="744"/>
      <c r="L330" s="735"/>
      <c r="M330" s="732"/>
      <c r="N330" s="729"/>
      <c r="O330" s="748"/>
      <c r="P330" s="751"/>
      <c r="Q330" s="754"/>
      <c r="R330" s="757"/>
      <c r="S330" s="760"/>
      <c r="T330" s="735"/>
      <c r="U330" s="721"/>
      <c r="V330" s="721"/>
      <c r="W330" s="723"/>
    </row>
    <row r="331" spans="1:23" ht="19.5" thickBot="1" x14ac:dyDescent="0.35">
      <c r="A331" s="304"/>
      <c r="B331" s="269"/>
      <c r="C331" s="361"/>
      <c r="D331" s="726"/>
      <c r="E331" s="728"/>
      <c r="F331" s="730"/>
      <c r="G331" s="733"/>
      <c r="H331" s="736"/>
      <c r="I331" s="739"/>
      <c r="J331" s="742"/>
      <c r="K331" s="745"/>
      <c r="L331" s="736"/>
      <c r="M331" s="733"/>
      <c r="N331" s="730"/>
      <c r="O331" s="749"/>
      <c r="P331" s="752"/>
      <c r="Q331" s="755"/>
      <c r="R331" s="758"/>
      <c r="S331" s="761"/>
      <c r="T331" s="736"/>
      <c r="U331" s="722"/>
      <c r="V331" s="722"/>
      <c r="W331" s="724"/>
    </row>
    <row r="332" spans="1:23" ht="18.75" x14ac:dyDescent="0.3">
      <c r="A332" s="297"/>
      <c r="B332" s="265"/>
      <c r="C332" s="446"/>
      <c r="D332" s="725">
        <v>6</v>
      </c>
      <c r="E332" s="727">
        <v>120</v>
      </c>
      <c r="F332" s="729"/>
      <c r="G332" s="731"/>
      <c r="H332" s="734"/>
      <c r="I332" s="737"/>
      <c r="J332" s="740"/>
      <c r="K332" s="743"/>
      <c r="L332" s="734"/>
      <c r="M332" s="731"/>
      <c r="N332" s="746"/>
      <c r="O332" s="747"/>
      <c r="P332" s="750"/>
      <c r="Q332" s="753"/>
      <c r="R332" s="756"/>
      <c r="S332" s="759"/>
      <c r="T332" s="734"/>
      <c r="U332" s="721">
        <f t="shared" ref="U332" si="3">SUM(F332:T336)</f>
        <v>0</v>
      </c>
      <c r="V332" s="721">
        <f t="shared" ref="V332" si="4">U332*D332</f>
        <v>0</v>
      </c>
      <c r="W332" s="723">
        <f t="shared" ref="W332" si="5">U332*E332</f>
        <v>0</v>
      </c>
    </row>
    <row r="333" spans="1:23" ht="18.75" x14ac:dyDescent="0.3">
      <c r="A333" s="286"/>
      <c r="B333" s="267"/>
      <c r="C333" s="423" t="s">
        <v>124</v>
      </c>
      <c r="D333" s="725"/>
      <c r="E333" s="727"/>
      <c r="F333" s="729"/>
      <c r="G333" s="732"/>
      <c r="H333" s="735"/>
      <c r="I333" s="738"/>
      <c r="J333" s="741"/>
      <c r="K333" s="744"/>
      <c r="L333" s="735"/>
      <c r="M333" s="732"/>
      <c r="N333" s="729"/>
      <c r="O333" s="748"/>
      <c r="P333" s="751"/>
      <c r="Q333" s="754"/>
      <c r="R333" s="757"/>
      <c r="S333" s="760"/>
      <c r="T333" s="735"/>
      <c r="U333" s="721"/>
      <c r="V333" s="721"/>
      <c r="W333" s="723"/>
    </row>
    <row r="334" spans="1:23" ht="18.75" x14ac:dyDescent="0.3">
      <c r="A334" s="286"/>
      <c r="B334" s="267"/>
      <c r="C334" s="366" t="s">
        <v>138</v>
      </c>
      <c r="D334" s="725"/>
      <c r="E334" s="727"/>
      <c r="F334" s="729"/>
      <c r="G334" s="732"/>
      <c r="H334" s="735"/>
      <c r="I334" s="738"/>
      <c r="J334" s="741"/>
      <c r="K334" s="744"/>
      <c r="L334" s="735"/>
      <c r="M334" s="732"/>
      <c r="N334" s="729"/>
      <c r="O334" s="748"/>
      <c r="P334" s="751"/>
      <c r="Q334" s="754"/>
      <c r="R334" s="757"/>
      <c r="S334" s="760"/>
      <c r="T334" s="735"/>
      <c r="U334" s="721"/>
      <c r="V334" s="721"/>
      <c r="W334" s="723"/>
    </row>
    <row r="335" spans="1:23" ht="18.75" x14ac:dyDescent="0.3">
      <c r="A335" s="286"/>
      <c r="B335" s="267"/>
      <c r="C335" s="365"/>
      <c r="D335" s="725"/>
      <c r="E335" s="727"/>
      <c r="F335" s="729"/>
      <c r="G335" s="732"/>
      <c r="H335" s="735"/>
      <c r="I335" s="738"/>
      <c r="J335" s="741"/>
      <c r="K335" s="744"/>
      <c r="L335" s="735"/>
      <c r="M335" s="732"/>
      <c r="N335" s="729"/>
      <c r="O335" s="748"/>
      <c r="P335" s="751"/>
      <c r="Q335" s="754"/>
      <c r="R335" s="757"/>
      <c r="S335" s="760"/>
      <c r="T335" s="735"/>
      <c r="U335" s="721"/>
      <c r="V335" s="721"/>
      <c r="W335" s="723"/>
    </row>
    <row r="336" spans="1:23" ht="19.5" thickBot="1" x14ac:dyDescent="0.35">
      <c r="A336" s="304"/>
      <c r="B336" s="269"/>
      <c r="C336" s="361"/>
      <c r="D336" s="726"/>
      <c r="E336" s="728"/>
      <c r="F336" s="730"/>
      <c r="G336" s="733"/>
      <c r="H336" s="736"/>
      <c r="I336" s="739"/>
      <c r="J336" s="742"/>
      <c r="K336" s="745"/>
      <c r="L336" s="736"/>
      <c r="M336" s="733"/>
      <c r="N336" s="730"/>
      <c r="O336" s="749"/>
      <c r="P336" s="752"/>
      <c r="Q336" s="755"/>
      <c r="R336" s="758"/>
      <c r="S336" s="761"/>
      <c r="T336" s="736"/>
      <c r="U336" s="722"/>
      <c r="V336" s="722"/>
      <c r="W336" s="724"/>
    </row>
    <row r="337" spans="1:23" ht="18.75" x14ac:dyDescent="0.3">
      <c r="A337" s="297"/>
      <c r="B337" s="265"/>
      <c r="C337" s="446"/>
      <c r="D337" s="725">
        <v>6</v>
      </c>
      <c r="E337" s="727">
        <v>120</v>
      </c>
      <c r="F337" s="729"/>
      <c r="G337" s="731"/>
      <c r="H337" s="734"/>
      <c r="I337" s="737"/>
      <c r="J337" s="740"/>
      <c r="K337" s="743"/>
      <c r="L337" s="734"/>
      <c r="M337" s="731"/>
      <c r="N337" s="746"/>
      <c r="O337" s="747"/>
      <c r="P337" s="750"/>
      <c r="Q337" s="753"/>
      <c r="R337" s="756"/>
      <c r="S337" s="759"/>
      <c r="T337" s="734"/>
      <c r="U337" s="721">
        <f t="shared" ref="U337" si="6">SUM(F337:T341)</f>
        <v>0</v>
      </c>
      <c r="V337" s="721">
        <f t="shared" ref="V337" si="7">U337*D337</f>
        <v>0</v>
      </c>
      <c r="W337" s="723">
        <f t="shared" ref="W337" si="8">U337*E337</f>
        <v>0</v>
      </c>
    </row>
    <row r="338" spans="1:23" ht="18.75" x14ac:dyDescent="0.3">
      <c r="A338" s="286"/>
      <c r="B338" s="267"/>
      <c r="C338" s="423" t="s">
        <v>125</v>
      </c>
      <c r="D338" s="725"/>
      <c r="E338" s="727"/>
      <c r="F338" s="729"/>
      <c r="G338" s="732"/>
      <c r="H338" s="735"/>
      <c r="I338" s="738"/>
      <c r="J338" s="741"/>
      <c r="K338" s="744"/>
      <c r="L338" s="735"/>
      <c r="M338" s="732"/>
      <c r="N338" s="729"/>
      <c r="O338" s="748"/>
      <c r="P338" s="751"/>
      <c r="Q338" s="754"/>
      <c r="R338" s="757"/>
      <c r="S338" s="760"/>
      <c r="T338" s="735"/>
      <c r="U338" s="721"/>
      <c r="V338" s="721"/>
      <c r="W338" s="723"/>
    </row>
    <row r="339" spans="1:23" ht="18.75" x14ac:dyDescent="0.3">
      <c r="A339" s="286"/>
      <c r="B339" s="267"/>
      <c r="C339" s="366" t="s">
        <v>126</v>
      </c>
      <c r="D339" s="725"/>
      <c r="E339" s="727"/>
      <c r="F339" s="729"/>
      <c r="G339" s="732"/>
      <c r="H339" s="735"/>
      <c r="I339" s="738"/>
      <c r="J339" s="741"/>
      <c r="K339" s="744"/>
      <c r="L339" s="735"/>
      <c r="M339" s="732"/>
      <c r="N339" s="729"/>
      <c r="O339" s="748"/>
      <c r="P339" s="751"/>
      <c r="Q339" s="754"/>
      <c r="R339" s="757"/>
      <c r="S339" s="760"/>
      <c r="T339" s="735"/>
      <c r="U339" s="721"/>
      <c r="V339" s="721"/>
      <c r="W339" s="723"/>
    </row>
    <row r="340" spans="1:23" ht="18.75" x14ac:dyDescent="0.3">
      <c r="A340" s="286"/>
      <c r="B340" s="267"/>
      <c r="C340" s="365"/>
      <c r="D340" s="725"/>
      <c r="E340" s="727"/>
      <c r="F340" s="729"/>
      <c r="G340" s="732"/>
      <c r="H340" s="735"/>
      <c r="I340" s="738"/>
      <c r="J340" s="741"/>
      <c r="K340" s="744"/>
      <c r="L340" s="735"/>
      <c r="M340" s="732"/>
      <c r="N340" s="729"/>
      <c r="O340" s="748"/>
      <c r="P340" s="751"/>
      <c r="Q340" s="754"/>
      <c r="R340" s="757"/>
      <c r="S340" s="760"/>
      <c r="T340" s="735"/>
      <c r="U340" s="721"/>
      <c r="V340" s="721"/>
      <c r="W340" s="723"/>
    </row>
    <row r="341" spans="1:23" ht="19.5" thickBot="1" x14ac:dyDescent="0.35">
      <c r="A341" s="304"/>
      <c r="B341" s="269"/>
      <c r="C341" s="361"/>
      <c r="D341" s="726"/>
      <c r="E341" s="728"/>
      <c r="F341" s="730"/>
      <c r="G341" s="733"/>
      <c r="H341" s="736"/>
      <c r="I341" s="739"/>
      <c r="J341" s="742"/>
      <c r="K341" s="745"/>
      <c r="L341" s="736"/>
      <c r="M341" s="733"/>
      <c r="N341" s="730"/>
      <c r="O341" s="749"/>
      <c r="P341" s="752"/>
      <c r="Q341" s="755"/>
      <c r="R341" s="758"/>
      <c r="S341" s="761"/>
      <c r="T341" s="736"/>
      <c r="U341" s="722"/>
      <c r="V341" s="722"/>
      <c r="W341" s="724"/>
    </row>
    <row r="342" spans="1:23" ht="18.75" x14ac:dyDescent="0.3">
      <c r="A342" s="297"/>
      <c r="B342" s="265"/>
      <c r="C342" s="446"/>
      <c r="D342" s="725">
        <v>6</v>
      </c>
      <c r="E342" s="727">
        <v>90</v>
      </c>
      <c r="F342" s="729"/>
      <c r="G342" s="731"/>
      <c r="H342" s="734"/>
      <c r="I342" s="737"/>
      <c r="J342" s="740"/>
      <c r="K342" s="743"/>
      <c r="L342" s="734"/>
      <c r="M342" s="731"/>
      <c r="N342" s="746"/>
      <c r="O342" s="747"/>
      <c r="P342" s="750"/>
      <c r="Q342" s="753"/>
      <c r="R342" s="756"/>
      <c r="S342" s="759"/>
      <c r="T342" s="734"/>
      <c r="U342" s="721">
        <f t="shared" ref="U342" si="9">SUM(F342:T346)</f>
        <v>0</v>
      </c>
      <c r="V342" s="721">
        <f t="shared" ref="V342" si="10">U342*D342</f>
        <v>0</v>
      </c>
      <c r="W342" s="723">
        <f t="shared" ref="W342" si="11">U342*E342</f>
        <v>0</v>
      </c>
    </row>
    <row r="343" spans="1:23" ht="18.75" x14ac:dyDescent="0.3">
      <c r="A343" s="286"/>
      <c r="B343" s="267"/>
      <c r="C343" s="423" t="s">
        <v>135</v>
      </c>
      <c r="D343" s="725"/>
      <c r="E343" s="727"/>
      <c r="F343" s="729"/>
      <c r="G343" s="732"/>
      <c r="H343" s="735"/>
      <c r="I343" s="738"/>
      <c r="J343" s="741"/>
      <c r="K343" s="744"/>
      <c r="L343" s="735"/>
      <c r="M343" s="732"/>
      <c r="N343" s="729"/>
      <c r="O343" s="748"/>
      <c r="P343" s="751"/>
      <c r="Q343" s="754"/>
      <c r="R343" s="757"/>
      <c r="S343" s="760"/>
      <c r="T343" s="735"/>
      <c r="U343" s="721"/>
      <c r="V343" s="721"/>
      <c r="W343" s="723"/>
    </row>
    <row r="344" spans="1:23" ht="18.75" x14ac:dyDescent="0.3">
      <c r="A344" s="286"/>
      <c r="B344" s="267"/>
      <c r="C344" s="366" t="s">
        <v>136</v>
      </c>
      <c r="D344" s="725"/>
      <c r="E344" s="727"/>
      <c r="F344" s="729"/>
      <c r="G344" s="732"/>
      <c r="H344" s="735"/>
      <c r="I344" s="738"/>
      <c r="J344" s="741"/>
      <c r="K344" s="744"/>
      <c r="L344" s="735"/>
      <c r="M344" s="732"/>
      <c r="N344" s="729"/>
      <c r="O344" s="748"/>
      <c r="P344" s="751"/>
      <c r="Q344" s="754"/>
      <c r="R344" s="757"/>
      <c r="S344" s="760"/>
      <c r="T344" s="735"/>
      <c r="U344" s="721"/>
      <c r="V344" s="721"/>
      <c r="W344" s="723"/>
    </row>
    <row r="345" spans="1:23" ht="18.75" x14ac:dyDescent="0.3">
      <c r="A345" s="286"/>
      <c r="B345" s="267"/>
      <c r="C345" s="365"/>
      <c r="D345" s="725"/>
      <c r="E345" s="727"/>
      <c r="F345" s="729"/>
      <c r="G345" s="732"/>
      <c r="H345" s="735"/>
      <c r="I345" s="738"/>
      <c r="J345" s="741"/>
      <c r="K345" s="744"/>
      <c r="L345" s="735"/>
      <c r="M345" s="732"/>
      <c r="N345" s="729"/>
      <c r="O345" s="748"/>
      <c r="P345" s="751"/>
      <c r="Q345" s="754"/>
      <c r="R345" s="757"/>
      <c r="S345" s="760"/>
      <c r="T345" s="735"/>
      <c r="U345" s="721"/>
      <c r="V345" s="721"/>
      <c r="W345" s="723"/>
    </row>
    <row r="346" spans="1:23" ht="19.5" thickBot="1" x14ac:dyDescent="0.35">
      <c r="A346" s="304"/>
      <c r="B346" s="269"/>
      <c r="C346" s="361"/>
      <c r="D346" s="726"/>
      <c r="E346" s="728"/>
      <c r="F346" s="730"/>
      <c r="G346" s="733"/>
      <c r="H346" s="736"/>
      <c r="I346" s="739"/>
      <c r="J346" s="742"/>
      <c r="K346" s="745"/>
      <c r="L346" s="736"/>
      <c r="M346" s="733"/>
      <c r="N346" s="730"/>
      <c r="O346" s="749"/>
      <c r="P346" s="752"/>
      <c r="Q346" s="755"/>
      <c r="R346" s="758"/>
      <c r="S346" s="761"/>
      <c r="T346" s="736"/>
      <c r="U346" s="722"/>
      <c r="V346" s="722"/>
      <c r="W346" s="724"/>
    </row>
    <row r="347" spans="1:23" ht="18.75" x14ac:dyDescent="0.3">
      <c r="A347" s="297"/>
      <c r="B347" s="265"/>
      <c r="C347" s="446"/>
      <c r="D347" s="725">
        <v>10</v>
      </c>
      <c r="E347" s="727">
        <v>80</v>
      </c>
      <c r="F347" s="729"/>
      <c r="G347" s="731"/>
      <c r="H347" s="734"/>
      <c r="I347" s="737"/>
      <c r="J347" s="740"/>
      <c r="K347" s="743"/>
      <c r="L347" s="734"/>
      <c r="M347" s="731"/>
      <c r="N347" s="746"/>
      <c r="O347" s="747"/>
      <c r="P347" s="750"/>
      <c r="Q347" s="753"/>
      <c r="R347" s="756"/>
      <c r="S347" s="759"/>
      <c r="T347" s="734"/>
      <c r="U347" s="721">
        <f>SUM(F347:T351)</f>
        <v>0</v>
      </c>
      <c r="V347" s="721">
        <f>U347*D347</f>
        <v>0</v>
      </c>
      <c r="W347" s="723">
        <f>U347*E347</f>
        <v>0</v>
      </c>
    </row>
    <row r="348" spans="1:23" ht="18.75" x14ac:dyDescent="0.3">
      <c r="A348" s="286"/>
      <c r="B348" s="267"/>
      <c r="C348" s="423" t="s">
        <v>134</v>
      </c>
      <c r="D348" s="725"/>
      <c r="E348" s="727"/>
      <c r="F348" s="729"/>
      <c r="G348" s="732"/>
      <c r="H348" s="735"/>
      <c r="I348" s="738"/>
      <c r="J348" s="741"/>
      <c r="K348" s="744"/>
      <c r="L348" s="735"/>
      <c r="M348" s="732"/>
      <c r="N348" s="729"/>
      <c r="O348" s="748"/>
      <c r="P348" s="751"/>
      <c r="Q348" s="754"/>
      <c r="R348" s="757"/>
      <c r="S348" s="760"/>
      <c r="T348" s="735"/>
      <c r="U348" s="721"/>
      <c r="V348" s="721"/>
      <c r="W348" s="723"/>
    </row>
    <row r="349" spans="1:23" ht="18.75" x14ac:dyDescent="0.3">
      <c r="A349" s="286"/>
      <c r="B349" s="267"/>
      <c r="C349" s="366" t="s">
        <v>133</v>
      </c>
      <c r="D349" s="725"/>
      <c r="E349" s="727"/>
      <c r="F349" s="729"/>
      <c r="G349" s="732"/>
      <c r="H349" s="735"/>
      <c r="I349" s="738"/>
      <c r="J349" s="741"/>
      <c r="K349" s="744"/>
      <c r="L349" s="735"/>
      <c r="M349" s="732"/>
      <c r="N349" s="729"/>
      <c r="O349" s="748"/>
      <c r="P349" s="751"/>
      <c r="Q349" s="754"/>
      <c r="R349" s="757"/>
      <c r="S349" s="760"/>
      <c r="T349" s="735"/>
      <c r="U349" s="721"/>
      <c r="V349" s="721"/>
      <c r="W349" s="723"/>
    </row>
    <row r="350" spans="1:23" ht="18.75" x14ac:dyDescent="0.3">
      <c r="A350" s="286"/>
      <c r="B350" s="267"/>
      <c r="C350" s="365"/>
      <c r="D350" s="725"/>
      <c r="E350" s="727"/>
      <c r="F350" s="729"/>
      <c r="G350" s="732"/>
      <c r="H350" s="735"/>
      <c r="I350" s="738"/>
      <c r="J350" s="741"/>
      <c r="K350" s="744"/>
      <c r="L350" s="735"/>
      <c r="M350" s="732"/>
      <c r="N350" s="729"/>
      <c r="O350" s="748"/>
      <c r="P350" s="751"/>
      <c r="Q350" s="754"/>
      <c r="R350" s="757"/>
      <c r="S350" s="760"/>
      <c r="T350" s="735"/>
      <c r="U350" s="721"/>
      <c r="V350" s="721"/>
      <c r="W350" s="723"/>
    </row>
    <row r="351" spans="1:23" ht="19.5" thickBot="1" x14ac:dyDescent="0.35">
      <c r="A351" s="304"/>
      <c r="B351" s="269"/>
      <c r="C351" s="361"/>
      <c r="D351" s="726"/>
      <c r="E351" s="728"/>
      <c r="F351" s="730"/>
      <c r="G351" s="733"/>
      <c r="H351" s="736"/>
      <c r="I351" s="739"/>
      <c r="J351" s="742"/>
      <c r="K351" s="745"/>
      <c r="L351" s="736"/>
      <c r="M351" s="733"/>
      <c r="N351" s="730"/>
      <c r="O351" s="749"/>
      <c r="P351" s="752"/>
      <c r="Q351" s="755"/>
      <c r="R351" s="758"/>
      <c r="S351" s="761"/>
      <c r="T351" s="736"/>
      <c r="U351" s="722"/>
      <c r="V351" s="722"/>
      <c r="W351" s="724"/>
    </row>
    <row r="352" spans="1:23" ht="18.75" x14ac:dyDescent="0.3">
      <c r="A352" s="297"/>
      <c r="B352" s="265"/>
      <c r="C352" s="446"/>
      <c r="D352" s="725">
        <v>10</v>
      </c>
      <c r="E352" s="727">
        <v>70</v>
      </c>
      <c r="F352" s="729"/>
      <c r="G352" s="731"/>
      <c r="H352" s="734"/>
      <c r="I352" s="737"/>
      <c r="J352" s="740"/>
      <c r="K352" s="743"/>
      <c r="L352" s="734"/>
      <c r="M352" s="731"/>
      <c r="N352" s="746"/>
      <c r="O352" s="747"/>
      <c r="P352" s="750"/>
      <c r="Q352" s="753"/>
      <c r="R352" s="756"/>
      <c r="S352" s="759"/>
      <c r="T352" s="734"/>
      <c r="U352" s="721">
        <f>SUM(F352:T356)</f>
        <v>0</v>
      </c>
      <c r="V352" s="721">
        <f>U352*D352</f>
        <v>0</v>
      </c>
      <c r="W352" s="723">
        <f>U352*E352</f>
        <v>0</v>
      </c>
    </row>
    <row r="353" spans="1:23" ht="18.75" x14ac:dyDescent="0.3">
      <c r="A353" s="286"/>
      <c r="B353" s="267"/>
      <c r="C353" s="423" t="s">
        <v>131</v>
      </c>
      <c r="D353" s="725"/>
      <c r="E353" s="727"/>
      <c r="F353" s="729"/>
      <c r="G353" s="732"/>
      <c r="H353" s="735"/>
      <c r="I353" s="738"/>
      <c r="J353" s="741"/>
      <c r="K353" s="744"/>
      <c r="L353" s="735"/>
      <c r="M353" s="732"/>
      <c r="N353" s="729"/>
      <c r="O353" s="748"/>
      <c r="P353" s="751"/>
      <c r="Q353" s="754"/>
      <c r="R353" s="757"/>
      <c r="S353" s="760"/>
      <c r="T353" s="735"/>
      <c r="U353" s="721"/>
      <c r="V353" s="721"/>
      <c r="W353" s="723"/>
    </row>
    <row r="354" spans="1:23" ht="18.75" x14ac:dyDescent="0.3">
      <c r="A354" s="286"/>
      <c r="B354" s="267"/>
      <c r="C354" s="366" t="s">
        <v>132</v>
      </c>
      <c r="D354" s="725"/>
      <c r="E354" s="727"/>
      <c r="F354" s="729"/>
      <c r="G354" s="732"/>
      <c r="H354" s="735"/>
      <c r="I354" s="738"/>
      <c r="J354" s="741"/>
      <c r="K354" s="744"/>
      <c r="L354" s="735"/>
      <c r="M354" s="732"/>
      <c r="N354" s="729"/>
      <c r="O354" s="748"/>
      <c r="P354" s="751"/>
      <c r="Q354" s="754"/>
      <c r="R354" s="757"/>
      <c r="S354" s="760"/>
      <c r="T354" s="735"/>
      <c r="U354" s="721"/>
      <c r="V354" s="721"/>
      <c r="W354" s="723"/>
    </row>
    <row r="355" spans="1:23" ht="18.75" x14ac:dyDescent="0.3">
      <c r="A355" s="286"/>
      <c r="B355" s="267"/>
      <c r="C355" s="365"/>
      <c r="D355" s="725"/>
      <c r="E355" s="727"/>
      <c r="F355" s="729"/>
      <c r="G355" s="732"/>
      <c r="H355" s="735"/>
      <c r="I355" s="738"/>
      <c r="J355" s="741"/>
      <c r="K355" s="744"/>
      <c r="L355" s="735"/>
      <c r="M355" s="732"/>
      <c r="N355" s="729"/>
      <c r="O355" s="748"/>
      <c r="P355" s="751"/>
      <c r="Q355" s="754"/>
      <c r="R355" s="757"/>
      <c r="S355" s="760"/>
      <c r="T355" s="735"/>
      <c r="U355" s="721"/>
      <c r="V355" s="721"/>
      <c r="W355" s="723"/>
    </row>
    <row r="356" spans="1:23" ht="19.5" thickBot="1" x14ac:dyDescent="0.35">
      <c r="A356" s="304"/>
      <c r="B356" s="269"/>
      <c r="C356" s="361"/>
      <c r="D356" s="726"/>
      <c r="E356" s="728"/>
      <c r="F356" s="730"/>
      <c r="G356" s="733"/>
      <c r="H356" s="736"/>
      <c r="I356" s="739"/>
      <c r="J356" s="742"/>
      <c r="K356" s="745"/>
      <c r="L356" s="736"/>
      <c r="M356" s="733"/>
      <c r="N356" s="730"/>
      <c r="O356" s="749"/>
      <c r="P356" s="752"/>
      <c r="Q356" s="755"/>
      <c r="R356" s="758"/>
      <c r="S356" s="761"/>
      <c r="T356" s="736"/>
      <c r="U356" s="722"/>
      <c r="V356" s="722"/>
      <c r="W356" s="724"/>
    </row>
    <row r="357" spans="1:23" ht="18.75" x14ac:dyDescent="0.3">
      <c r="A357" s="297"/>
      <c r="B357" s="265"/>
      <c r="C357" s="446"/>
      <c r="D357" s="725">
        <v>10</v>
      </c>
      <c r="E357" s="727">
        <v>70</v>
      </c>
      <c r="F357" s="729"/>
      <c r="G357" s="731"/>
      <c r="H357" s="734"/>
      <c r="I357" s="737"/>
      <c r="J357" s="740"/>
      <c r="K357" s="743"/>
      <c r="L357" s="734"/>
      <c r="M357" s="731"/>
      <c r="N357" s="746"/>
      <c r="O357" s="747"/>
      <c r="P357" s="750"/>
      <c r="Q357" s="753"/>
      <c r="R357" s="756"/>
      <c r="S357" s="759"/>
      <c r="T357" s="734"/>
      <c r="U357" s="721">
        <f t="shared" ref="U357" si="12">SUM(F357:T361)</f>
        <v>0</v>
      </c>
      <c r="V357" s="721">
        <f t="shared" ref="V357" si="13">U357*D357</f>
        <v>0</v>
      </c>
      <c r="W357" s="723">
        <f t="shared" ref="W357" si="14">U357*E357</f>
        <v>0</v>
      </c>
    </row>
    <row r="358" spans="1:23" ht="18.75" x14ac:dyDescent="0.3">
      <c r="A358" s="286"/>
      <c r="B358" s="267"/>
      <c r="C358" s="423" t="s">
        <v>129</v>
      </c>
      <c r="D358" s="725"/>
      <c r="E358" s="727"/>
      <c r="F358" s="729"/>
      <c r="G358" s="732"/>
      <c r="H358" s="735"/>
      <c r="I358" s="738"/>
      <c r="J358" s="741"/>
      <c r="K358" s="744"/>
      <c r="L358" s="735"/>
      <c r="M358" s="732"/>
      <c r="N358" s="729"/>
      <c r="O358" s="748"/>
      <c r="P358" s="751"/>
      <c r="Q358" s="754"/>
      <c r="R358" s="757"/>
      <c r="S358" s="760"/>
      <c r="T358" s="735"/>
      <c r="U358" s="721"/>
      <c r="V358" s="721"/>
      <c r="W358" s="723"/>
    </row>
    <row r="359" spans="1:23" ht="18.75" x14ac:dyDescent="0.3">
      <c r="A359" s="286"/>
      <c r="B359" s="267"/>
      <c r="C359" s="366" t="s">
        <v>130</v>
      </c>
      <c r="D359" s="725"/>
      <c r="E359" s="727"/>
      <c r="F359" s="729"/>
      <c r="G359" s="732"/>
      <c r="H359" s="735"/>
      <c r="I359" s="738"/>
      <c r="J359" s="741"/>
      <c r="K359" s="744"/>
      <c r="L359" s="735"/>
      <c r="M359" s="732"/>
      <c r="N359" s="729"/>
      <c r="O359" s="748"/>
      <c r="P359" s="751"/>
      <c r="Q359" s="754"/>
      <c r="R359" s="757"/>
      <c r="S359" s="760"/>
      <c r="T359" s="735"/>
      <c r="U359" s="721"/>
      <c r="V359" s="721"/>
      <c r="W359" s="723"/>
    </row>
    <row r="360" spans="1:23" ht="18.75" x14ac:dyDescent="0.3">
      <c r="A360" s="286"/>
      <c r="B360" s="267"/>
      <c r="C360" s="365"/>
      <c r="D360" s="725"/>
      <c r="E360" s="727"/>
      <c r="F360" s="729"/>
      <c r="G360" s="732"/>
      <c r="H360" s="735"/>
      <c r="I360" s="738"/>
      <c r="J360" s="741"/>
      <c r="K360" s="744"/>
      <c r="L360" s="735"/>
      <c r="M360" s="732"/>
      <c r="N360" s="729"/>
      <c r="O360" s="748"/>
      <c r="P360" s="751"/>
      <c r="Q360" s="754"/>
      <c r="R360" s="757"/>
      <c r="S360" s="760"/>
      <c r="T360" s="735"/>
      <c r="U360" s="721"/>
      <c r="V360" s="721"/>
      <c r="W360" s="723"/>
    </row>
    <row r="361" spans="1:23" ht="19.5" thickBot="1" x14ac:dyDescent="0.35">
      <c r="A361" s="304"/>
      <c r="B361" s="269"/>
      <c r="C361" s="361"/>
      <c r="D361" s="726"/>
      <c r="E361" s="728"/>
      <c r="F361" s="730"/>
      <c r="G361" s="733"/>
      <c r="H361" s="736"/>
      <c r="I361" s="739"/>
      <c r="J361" s="742"/>
      <c r="K361" s="745"/>
      <c r="L361" s="736"/>
      <c r="M361" s="733"/>
      <c r="N361" s="730"/>
      <c r="O361" s="749"/>
      <c r="P361" s="752"/>
      <c r="Q361" s="755"/>
      <c r="R361" s="758"/>
      <c r="S361" s="761"/>
      <c r="T361" s="736"/>
      <c r="U361" s="722"/>
      <c r="V361" s="722"/>
      <c r="W361" s="724"/>
    </row>
    <row r="362" spans="1:23" ht="18.75" x14ac:dyDescent="0.3">
      <c r="A362" s="297"/>
      <c r="B362" s="265"/>
      <c r="C362" s="446"/>
      <c r="D362" s="725">
        <v>10</v>
      </c>
      <c r="E362" s="727">
        <v>60</v>
      </c>
      <c r="F362" s="729"/>
      <c r="G362" s="731"/>
      <c r="H362" s="734"/>
      <c r="I362" s="737"/>
      <c r="J362" s="740"/>
      <c r="K362" s="743"/>
      <c r="L362" s="734"/>
      <c r="M362" s="731"/>
      <c r="N362" s="746"/>
      <c r="O362" s="747"/>
      <c r="P362" s="750"/>
      <c r="Q362" s="753"/>
      <c r="R362" s="756"/>
      <c r="S362" s="759"/>
      <c r="T362" s="734"/>
      <c r="U362" s="721">
        <f t="shared" ref="U362" si="15">SUM(F362:T366)</f>
        <v>0</v>
      </c>
      <c r="V362" s="721">
        <f t="shared" ref="V362" si="16">U362*D362</f>
        <v>0</v>
      </c>
      <c r="W362" s="723">
        <f t="shared" ref="W362" si="17">U362*E362</f>
        <v>0</v>
      </c>
    </row>
    <row r="363" spans="1:23" ht="18.75" x14ac:dyDescent="0.3">
      <c r="A363" s="286"/>
      <c r="B363" s="267"/>
      <c r="C363" s="424" t="s">
        <v>127</v>
      </c>
      <c r="D363" s="725"/>
      <c r="E363" s="727"/>
      <c r="F363" s="729"/>
      <c r="G363" s="732"/>
      <c r="H363" s="735"/>
      <c r="I363" s="738"/>
      <c r="J363" s="741"/>
      <c r="K363" s="744"/>
      <c r="L363" s="735"/>
      <c r="M363" s="732"/>
      <c r="N363" s="729"/>
      <c r="O363" s="748"/>
      <c r="P363" s="751"/>
      <c r="Q363" s="754"/>
      <c r="R363" s="757"/>
      <c r="S363" s="760"/>
      <c r="T363" s="735"/>
      <c r="U363" s="721"/>
      <c r="V363" s="721"/>
      <c r="W363" s="723"/>
    </row>
    <row r="364" spans="1:23" ht="18.75" x14ac:dyDescent="0.3">
      <c r="A364" s="286"/>
      <c r="B364" s="267"/>
      <c r="C364" s="366" t="s">
        <v>128</v>
      </c>
      <c r="D364" s="725"/>
      <c r="E364" s="727"/>
      <c r="F364" s="729"/>
      <c r="G364" s="732"/>
      <c r="H364" s="735"/>
      <c r="I364" s="738"/>
      <c r="J364" s="741"/>
      <c r="K364" s="744"/>
      <c r="L364" s="735"/>
      <c r="M364" s="732"/>
      <c r="N364" s="729"/>
      <c r="O364" s="748"/>
      <c r="P364" s="751"/>
      <c r="Q364" s="754"/>
      <c r="R364" s="757"/>
      <c r="S364" s="760"/>
      <c r="T364" s="735"/>
      <c r="U364" s="721"/>
      <c r="V364" s="721"/>
      <c r="W364" s="723"/>
    </row>
    <row r="365" spans="1:23" ht="18.75" x14ac:dyDescent="0.3">
      <c r="A365" s="286"/>
      <c r="B365" s="267"/>
      <c r="C365" s="365"/>
      <c r="D365" s="725"/>
      <c r="E365" s="727"/>
      <c r="F365" s="729"/>
      <c r="G365" s="732"/>
      <c r="H365" s="735"/>
      <c r="I365" s="738"/>
      <c r="J365" s="741"/>
      <c r="K365" s="744"/>
      <c r="L365" s="735"/>
      <c r="M365" s="732"/>
      <c r="N365" s="729"/>
      <c r="O365" s="748"/>
      <c r="P365" s="751"/>
      <c r="Q365" s="754"/>
      <c r="R365" s="757"/>
      <c r="S365" s="760"/>
      <c r="T365" s="735"/>
      <c r="U365" s="721"/>
      <c r="V365" s="721"/>
      <c r="W365" s="723"/>
    </row>
    <row r="366" spans="1:23" ht="19.5" thickBot="1" x14ac:dyDescent="0.35">
      <c r="A366" s="304"/>
      <c r="B366" s="269"/>
      <c r="C366" s="361"/>
      <c r="D366" s="726"/>
      <c r="E366" s="728"/>
      <c r="F366" s="730"/>
      <c r="G366" s="733"/>
      <c r="H366" s="736"/>
      <c r="I366" s="739"/>
      <c r="J366" s="742"/>
      <c r="K366" s="745"/>
      <c r="L366" s="736"/>
      <c r="M366" s="733"/>
      <c r="N366" s="730"/>
      <c r="O366" s="749"/>
      <c r="P366" s="752"/>
      <c r="Q366" s="755"/>
      <c r="R366" s="758"/>
      <c r="S366" s="761"/>
      <c r="T366" s="736"/>
      <c r="U366" s="722"/>
      <c r="V366" s="722"/>
      <c r="W366" s="724"/>
    </row>
    <row r="367" spans="1:23" x14ac:dyDescent="0.25">
      <c r="A367" s="286"/>
      <c r="B367" s="286"/>
      <c r="C367" s="286"/>
      <c r="D367" s="286"/>
      <c r="E367" s="286"/>
    </row>
  </sheetData>
  <mergeCells count="1485">
    <mergeCell ref="F281:F285"/>
    <mergeCell ref="G281:G285"/>
    <mergeCell ref="H281:H285"/>
    <mergeCell ref="T286:T290"/>
    <mergeCell ref="U286:U290"/>
    <mergeCell ref="V286:V290"/>
    <mergeCell ref="W286:W290"/>
    <mergeCell ref="C286:C290"/>
    <mergeCell ref="D286:D290"/>
    <mergeCell ref="E286:E290"/>
    <mergeCell ref="F286:F290"/>
    <mergeCell ref="G286:G290"/>
    <mergeCell ref="H286:H290"/>
    <mergeCell ref="I286:I290"/>
    <mergeCell ref="J286:J290"/>
    <mergeCell ref="K286:K290"/>
    <mergeCell ref="L286:L290"/>
    <mergeCell ref="M286:M290"/>
    <mergeCell ref="N286:N290"/>
    <mergeCell ref="O286:O290"/>
    <mergeCell ref="P286:P290"/>
    <mergeCell ref="Q286:Q290"/>
    <mergeCell ref="R286:R290"/>
    <mergeCell ref="S286:S290"/>
    <mergeCell ref="I281:I285"/>
    <mergeCell ref="J281:J285"/>
    <mergeCell ref="K281:K285"/>
    <mergeCell ref="L281:L285"/>
    <mergeCell ref="M281:M285"/>
    <mergeCell ref="N281:N285"/>
    <mergeCell ref="O281:O285"/>
    <mergeCell ref="P281:P285"/>
    <mergeCell ref="Q281:Q285"/>
    <mergeCell ref="R281:R285"/>
    <mergeCell ref="S281:S285"/>
    <mergeCell ref="T281:T285"/>
    <mergeCell ref="U281:U285"/>
    <mergeCell ref="V281:V285"/>
    <mergeCell ref="W281:W285"/>
    <mergeCell ref="C276:C280"/>
    <mergeCell ref="D276:D280"/>
    <mergeCell ref="E276:E280"/>
    <mergeCell ref="F276:F280"/>
    <mergeCell ref="G276:G280"/>
    <mergeCell ref="H276:H280"/>
    <mergeCell ref="I276:I280"/>
    <mergeCell ref="J276:J280"/>
    <mergeCell ref="K276:K280"/>
    <mergeCell ref="L276:L280"/>
    <mergeCell ref="M276:M280"/>
    <mergeCell ref="N276:N280"/>
    <mergeCell ref="O276:O280"/>
    <mergeCell ref="P276:P280"/>
    <mergeCell ref="Q276:Q280"/>
    <mergeCell ref="R276:R280"/>
    <mergeCell ref="S276:S280"/>
    <mergeCell ref="T276:T280"/>
    <mergeCell ref="U276:U280"/>
    <mergeCell ref="V276:V280"/>
    <mergeCell ref="W276:W280"/>
    <mergeCell ref="C281:C285"/>
    <mergeCell ref="D281:D285"/>
    <mergeCell ref="E281:E285"/>
    <mergeCell ref="T266:T270"/>
    <mergeCell ref="U266:U270"/>
    <mergeCell ref="V266:V270"/>
    <mergeCell ref="W266:W270"/>
    <mergeCell ref="C271:C275"/>
    <mergeCell ref="D271:D275"/>
    <mergeCell ref="E271:E275"/>
    <mergeCell ref="F271:F275"/>
    <mergeCell ref="G271:G275"/>
    <mergeCell ref="H271:H275"/>
    <mergeCell ref="I271:I275"/>
    <mergeCell ref="J271:J275"/>
    <mergeCell ref="K271:K275"/>
    <mergeCell ref="L271:L275"/>
    <mergeCell ref="M271:M275"/>
    <mergeCell ref="N271:N275"/>
    <mergeCell ref="O271:O275"/>
    <mergeCell ref="P271:P275"/>
    <mergeCell ref="Q271:Q275"/>
    <mergeCell ref="R271:R275"/>
    <mergeCell ref="S271:S275"/>
    <mergeCell ref="T271:T275"/>
    <mergeCell ref="U271:U275"/>
    <mergeCell ref="V271:V275"/>
    <mergeCell ref="W271:W275"/>
    <mergeCell ref="C266:C270"/>
    <mergeCell ref="D266:D270"/>
    <mergeCell ref="E266:E270"/>
    <mergeCell ref="F266:F270"/>
    <mergeCell ref="G266:G270"/>
    <mergeCell ref="H266:H270"/>
    <mergeCell ref="I266:I270"/>
    <mergeCell ref="J266:J270"/>
    <mergeCell ref="K266:K270"/>
    <mergeCell ref="L266:L270"/>
    <mergeCell ref="M266:M270"/>
    <mergeCell ref="N266:N270"/>
    <mergeCell ref="O266:O270"/>
    <mergeCell ref="P266:P270"/>
    <mergeCell ref="Q266:Q270"/>
    <mergeCell ref="R266:R270"/>
    <mergeCell ref="S266:S270"/>
    <mergeCell ref="T256:T260"/>
    <mergeCell ref="U256:U260"/>
    <mergeCell ref="V256:V260"/>
    <mergeCell ref="W256:W260"/>
    <mergeCell ref="C261:C265"/>
    <mergeCell ref="D261:D265"/>
    <mergeCell ref="E261:E265"/>
    <mergeCell ref="F261:F265"/>
    <mergeCell ref="G261:G265"/>
    <mergeCell ref="H261:H265"/>
    <mergeCell ref="I261:I265"/>
    <mergeCell ref="J261:J265"/>
    <mergeCell ref="K261:K265"/>
    <mergeCell ref="L261:L265"/>
    <mergeCell ref="M261:M265"/>
    <mergeCell ref="N261:N265"/>
    <mergeCell ref="O261:O265"/>
    <mergeCell ref="P261:P265"/>
    <mergeCell ref="Q261:Q265"/>
    <mergeCell ref="R261:R265"/>
    <mergeCell ref="S261:S265"/>
    <mergeCell ref="T261:T265"/>
    <mergeCell ref="U261:U265"/>
    <mergeCell ref="V261:V265"/>
    <mergeCell ref="W261:W265"/>
    <mergeCell ref="C256:C260"/>
    <mergeCell ref="D256:D260"/>
    <mergeCell ref="E256:E260"/>
    <mergeCell ref="F256:F260"/>
    <mergeCell ref="G256:G260"/>
    <mergeCell ref="H256:H260"/>
    <mergeCell ref="I256:I260"/>
    <mergeCell ref="J256:J260"/>
    <mergeCell ref="K256:K260"/>
    <mergeCell ref="L256:L260"/>
    <mergeCell ref="M256:M260"/>
    <mergeCell ref="N256:N260"/>
    <mergeCell ref="O256:O260"/>
    <mergeCell ref="P256:P260"/>
    <mergeCell ref="Q256:Q260"/>
    <mergeCell ref="R256:R260"/>
    <mergeCell ref="S256:S260"/>
    <mergeCell ref="L246:L250"/>
    <mergeCell ref="M246:M250"/>
    <mergeCell ref="N246:N250"/>
    <mergeCell ref="O246:O250"/>
    <mergeCell ref="P246:P250"/>
    <mergeCell ref="Q246:Q250"/>
    <mergeCell ref="R246:R250"/>
    <mergeCell ref="S246:S250"/>
    <mergeCell ref="T251:T255"/>
    <mergeCell ref="U251:U255"/>
    <mergeCell ref="V251:V255"/>
    <mergeCell ref="W251:W255"/>
    <mergeCell ref="C246:C250"/>
    <mergeCell ref="D246:D250"/>
    <mergeCell ref="E246:E250"/>
    <mergeCell ref="F246:F250"/>
    <mergeCell ref="G246:G250"/>
    <mergeCell ref="H246:H250"/>
    <mergeCell ref="I246:I250"/>
    <mergeCell ref="C251:C255"/>
    <mergeCell ref="R240:R244"/>
    <mergeCell ref="S240:S244"/>
    <mergeCell ref="T240:T244"/>
    <mergeCell ref="U240:U244"/>
    <mergeCell ref="J240:J244"/>
    <mergeCell ref="K240:K244"/>
    <mergeCell ref="L240:L244"/>
    <mergeCell ref="M240:M244"/>
    <mergeCell ref="N240:N244"/>
    <mergeCell ref="O240:O244"/>
    <mergeCell ref="T246:T250"/>
    <mergeCell ref="U246:U250"/>
    <mergeCell ref="V246:V250"/>
    <mergeCell ref="W246:W250"/>
    <mergeCell ref="D251:D255"/>
    <mergeCell ref="E251:E255"/>
    <mergeCell ref="F251:F255"/>
    <mergeCell ref="G251:G255"/>
    <mergeCell ref="H251:H255"/>
    <mergeCell ref="I251:I255"/>
    <mergeCell ref="J251:J255"/>
    <mergeCell ref="K251:K255"/>
    <mergeCell ref="L251:L255"/>
    <mergeCell ref="M251:M255"/>
    <mergeCell ref="N251:N255"/>
    <mergeCell ref="O251:O255"/>
    <mergeCell ref="P251:P255"/>
    <mergeCell ref="Q251:Q255"/>
    <mergeCell ref="R251:R255"/>
    <mergeCell ref="S251:S255"/>
    <mergeCell ref="J246:J250"/>
    <mergeCell ref="K246:K250"/>
    <mergeCell ref="U235:U239"/>
    <mergeCell ref="V235:V239"/>
    <mergeCell ref="W235:W239"/>
    <mergeCell ref="C240:C244"/>
    <mergeCell ref="D240:D244"/>
    <mergeCell ref="E240:E244"/>
    <mergeCell ref="F240:F244"/>
    <mergeCell ref="G240:G244"/>
    <mergeCell ref="H240:H244"/>
    <mergeCell ref="I240:I244"/>
    <mergeCell ref="O235:O239"/>
    <mergeCell ref="P235:P239"/>
    <mergeCell ref="Q235:Q239"/>
    <mergeCell ref="R235:R239"/>
    <mergeCell ref="S235:S239"/>
    <mergeCell ref="T235:T239"/>
    <mergeCell ref="I235:I239"/>
    <mergeCell ref="J235:J239"/>
    <mergeCell ref="K235:K239"/>
    <mergeCell ref="L235:L239"/>
    <mergeCell ref="M235:M239"/>
    <mergeCell ref="N235:N239"/>
    <mergeCell ref="C235:C239"/>
    <mergeCell ref="D235:D239"/>
    <mergeCell ref="E235:E239"/>
    <mergeCell ref="F235:F239"/>
    <mergeCell ref="G235:G239"/>
    <mergeCell ref="H235:H239"/>
    <mergeCell ref="V240:V244"/>
    <mergeCell ref="W240:W244"/>
    <mergeCell ref="P240:P244"/>
    <mergeCell ref="Q240:Q244"/>
    <mergeCell ref="R230:R234"/>
    <mergeCell ref="S230:S234"/>
    <mergeCell ref="T230:T234"/>
    <mergeCell ref="U230:U234"/>
    <mergeCell ref="V230:V234"/>
    <mergeCell ref="W230:W234"/>
    <mergeCell ref="L230:L234"/>
    <mergeCell ref="M230:M234"/>
    <mergeCell ref="N230:N234"/>
    <mergeCell ref="O230:O234"/>
    <mergeCell ref="P230:P234"/>
    <mergeCell ref="Q230:Q234"/>
    <mergeCell ref="W225:W229"/>
    <mergeCell ref="C230:C234"/>
    <mergeCell ref="D230:D234"/>
    <mergeCell ref="E230:E234"/>
    <mergeCell ref="F230:F234"/>
    <mergeCell ref="G230:G234"/>
    <mergeCell ref="H230:H234"/>
    <mergeCell ref="I230:I234"/>
    <mergeCell ref="J230:J234"/>
    <mergeCell ref="K230:K234"/>
    <mergeCell ref="Q225:Q229"/>
    <mergeCell ref="R225:R229"/>
    <mergeCell ref="S225:S229"/>
    <mergeCell ref="T225:T229"/>
    <mergeCell ref="U225:U229"/>
    <mergeCell ref="V225:V229"/>
    <mergeCell ref="K225:K229"/>
    <mergeCell ref="L225:L229"/>
    <mergeCell ref="M225:M229"/>
    <mergeCell ref="N225:N229"/>
    <mergeCell ref="O225:O229"/>
    <mergeCell ref="P225:P229"/>
    <mergeCell ref="V220:V224"/>
    <mergeCell ref="W220:W224"/>
    <mergeCell ref="C225:C229"/>
    <mergeCell ref="D225:D229"/>
    <mergeCell ref="E225:E229"/>
    <mergeCell ref="F225:F229"/>
    <mergeCell ref="G225:G229"/>
    <mergeCell ref="H225:H229"/>
    <mergeCell ref="I225:I229"/>
    <mergeCell ref="J225:J229"/>
    <mergeCell ref="P220:P224"/>
    <mergeCell ref="Q220:Q224"/>
    <mergeCell ref="R220:R224"/>
    <mergeCell ref="S220:S224"/>
    <mergeCell ref="T220:T224"/>
    <mergeCell ref="U220:U224"/>
    <mergeCell ref="J220:J224"/>
    <mergeCell ref="K220:K224"/>
    <mergeCell ref="L220:L224"/>
    <mergeCell ref="M220:M224"/>
    <mergeCell ref="N220:N224"/>
    <mergeCell ref="O220:O224"/>
    <mergeCell ref="U215:U219"/>
    <mergeCell ref="V215:V219"/>
    <mergeCell ref="W215:W219"/>
    <mergeCell ref="C220:C224"/>
    <mergeCell ref="D220:D224"/>
    <mergeCell ref="E220:E224"/>
    <mergeCell ref="F220:F224"/>
    <mergeCell ref="G220:G224"/>
    <mergeCell ref="H220:H224"/>
    <mergeCell ref="I220:I224"/>
    <mergeCell ref="O215:O219"/>
    <mergeCell ref="P215:P219"/>
    <mergeCell ref="Q215:Q219"/>
    <mergeCell ref="R215:R219"/>
    <mergeCell ref="S215:S219"/>
    <mergeCell ref="T215:T219"/>
    <mergeCell ref="I215:I219"/>
    <mergeCell ref="J215:J219"/>
    <mergeCell ref="K215:K219"/>
    <mergeCell ref="L215:L219"/>
    <mergeCell ref="M215:M219"/>
    <mergeCell ref="N215:N219"/>
    <mergeCell ref="C215:C219"/>
    <mergeCell ref="D215:D219"/>
    <mergeCell ref="E215:E219"/>
    <mergeCell ref="F215:F219"/>
    <mergeCell ref="G215:G219"/>
    <mergeCell ref="H215:H219"/>
    <mergeCell ref="R210:R214"/>
    <mergeCell ref="S210:S214"/>
    <mergeCell ref="T210:T214"/>
    <mergeCell ref="U210:U214"/>
    <mergeCell ref="V210:V214"/>
    <mergeCell ref="W210:W214"/>
    <mergeCell ref="L210:L214"/>
    <mergeCell ref="M210:M214"/>
    <mergeCell ref="N210:N214"/>
    <mergeCell ref="O210:O214"/>
    <mergeCell ref="P210:P214"/>
    <mergeCell ref="Q210:Q214"/>
    <mergeCell ref="W205:W209"/>
    <mergeCell ref="C210:C214"/>
    <mergeCell ref="D210:D214"/>
    <mergeCell ref="E210:E214"/>
    <mergeCell ref="F210:F214"/>
    <mergeCell ref="G210:G214"/>
    <mergeCell ref="H210:H214"/>
    <mergeCell ref="I210:I214"/>
    <mergeCell ref="J210:J214"/>
    <mergeCell ref="K210:K214"/>
    <mergeCell ref="Q205:Q209"/>
    <mergeCell ref="R205:R209"/>
    <mergeCell ref="S205:S209"/>
    <mergeCell ref="T205:T209"/>
    <mergeCell ref="U205:U209"/>
    <mergeCell ref="V205:V209"/>
    <mergeCell ref="K205:K209"/>
    <mergeCell ref="L205:L209"/>
    <mergeCell ref="M205:M209"/>
    <mergeCell ref="N205:N209"/>
    <mergeCell ref="O205:O209"/>
    <mergeCell ref="P205:P209"/>
    <mergeCell ref="V200:V204"/>
    <mergeCell ref="W200:W204"/>
    <mergeCell ref="C205:C209"/>
    <mergeCell ref="D205:D209"/>
    <mergeCell ref="E205:E209"/>
    <mergeCell ref="F205:F209"/>
    <mergeCell ref="G205:G209"/>
    <mergeCell ref="H205:H209"/>
    <mergeCell ref="I205:I209"/>
    <mergeCell ref="J205:J209"/>
    <mergeCell ref="P200:P204"/>
    <mergeCell ref="Q200:Q204"/>
    <mergeCell ref="R200:R204"/>
    <mergeCell ref="S200:S204"/>
    <mergeCell ref="T200:T204"/>
    <mergeCell ref="U200:U204"/>
    <mergeCell ref="J200:J204"/>
    <mergeCell ref="K200:K204"/>
    <mergeCell ref="L200:L204"/>
    <mergeCell ref="M200:M204"/>
    <mergeCell ref="N200:N204"/>
    <mergeCell ref="O200:O204"/>
    <mergeCell ref="A199:C199"/>
    <mergeCell ref="C200:C204"/>
    <mergeCell ref="D200:D204"/>
    <mergeCell ref="E200:E204"/>
    <mergeCell ref="F200:F204"/>
    <mergeCell ref="G200:G204"/>
    <mergeCell ref="H200:H204"/>
    <mergeCell ref="I200:I204"/>
    <mergeCell ref="P194:P198"/>
    <mergeCell ref="Q194:Q198"/>
    <mergeCell ref="R194:R198"/>
    <mergeCell ref="S194:S198"/>
    <mergeCell ref="T194:T198"/>
    <mergeCell ref="U194:U198"/>
    <mergeCell ref="J194:J198"/>
    <mergeCell ref="K194:K198"/>
    <mergeCell ref="L194:L198"/>
    <mergeCell ref="M194:M198"/>
    <mergeCell ref="N194:N198"/>
    <mergeCell ref="O194:O198"/>
    <mergeCell ref="U189:U193"/>
    <mergeCell ref="V189:V193"/>
    <mergeCell ref="W189:W193"/>
    <mergeCell ref="C194:C198"/>
    <mergeCell ref="D194:D198"/>
    <mergeCell ref="E194:E198"/>
    <mergeCell ref="F194:F198"/>
    <mergeCell ref="G194:G198"/>
    <mergeCell ref="H194:H198"/>
    <mergeCell ref="I194:I198"/>
    <mergeCell ref="O189:O193"/>
    <mergeCell ref="P189:P193"/>
    <mergeCell ref="Q189:Q193"/>
    <mergeCell ref="R189:R193"/>
    <mergeCell ref="S189:S193"/>
    <mergeCell ref="T189:T193"/>
    <mergeCell ref="I189:I193"/>
    <mergeCell ref="J189:J193"/>
    <mergeCell ref="K189:K193"/>
    <mergeCell ref="L189:L193"/>
    <mergeCell ref="M189:M193"/>
    <mergeCell ref="N189:N193"/>
    <mergeCell ref="C189:C193"/>
    <mergeCell ref="D189:D193"/>
    <mergeCell ref="E189:E193"/>
    <mergeCell ref="F189:F193"/>
    <mergeCell ref="G189:G193"/>
    <mergeCell ref="H189:H193"/>
    <mergeCell ref="V194:V198"/>
    <mergeCell ref="W194:W198"/>
    <mergeCell ref="R184:R188"/>
    <mergeCell ref="S184:S188"/>
    <mergeCell ref="T184:T188"/>
    <mergeCell ref="U184:U188"/>
    <mergeCell ref="V184:V188"/>
    <mergeCell ref="W184:W188"/>
    <mergeCell ref="L184:L188"/>
    <mergeCell ref="M184:M188"/>
    <mergeCell ref="N184:N188"/>
    <mergeCell ref="O184:O188"/>
    <mergeCell ref="P184:P188"/>
    <mergeCell ref="Q184:Q188"/>
    <mergeCell ref="W179:W183"/>
    <mergeCell ref="C184:C188"/>
    <mergeCell ref="D184:D188"/>
    <mergeCell ref="E184:E188"/>
    <mergeCell ref="F184:F188"/>
    <mergeCell ref="G184:G188"/>
    <mergeCell ref="H184:H188"/>
    <mergeCell ref="I184:I188"/>
    <mergeCell ref="J184:J188"/>
    <mergeCell ref="K184:K188"/>
    <mergeCell ref="Q179:Q183"/>
    <mergeCell ref="R179:R183"/>
    <mergeCell ref="S179:S183"/>
    <mergeCell ref="T179:T183"/>
    <mergeCell ref="U179:U183"/>
    <mergeCell ref="V179:V183"/>
    <mergeCell ref="K179:K183"/>
    <mergeCell ref="L179:L183"/>
    <mergeCell ref="M179:M183"/>
    <mergeCell ref="N179:N183"/>
    <mergeCell ref="O179:O183"/>
    <mergeCell ref="P179:P183"/>
    <mergeCell ref="V174:V178"/>
    <mergeCell ref="W174:W178"/>
    <mergeCell ref="C179:C183"/>
    <mergeCell ref="D179:D183"/>
    <mergeCell ref="E179:E183"/>
    <mergeCell ref="F179:F183"/>
    <mergeCell ref="G179:G183"/>
    <mergeCell ref="H179:H183"/>
    <mergeCell ref="I179:I183"/>
    <mergeCell ref="J179:J183"/>
    <mergeCell ref="P174:P178"/>
    <mergeCell ref="Q174:Q178"/>
    <mergeCell ref="R174:R178"/>
    <mergeCell ref="S174:S178"/>
    <mergeCell ref="T174:T178"/>
    <mergeCell ref="U174:U178"/>
    <mergeCell ref="J174:J178"/>
    <mergeCell ref="K174:K178"/>
    <mergeCell ref="L174:L178"/>
    <mergeCell ref="M174:M178"/>
    <mergeCell ref="N174:N178"/>
    <mergeCell ref="O174:O178"/>
    <mergeCell ref="A173:C173"/>
    <mergeCell ref="O168:O172"/>
    <mergeCell ref="P168:P172"/>
    <mergeCell ref="Q168:Q172"/>
    <mergeCell ref="R168:R172"/>
    <mergeCell ref="S168:S172"/>
    <mergeCell ref="T168:T172"/>
    <mergeCell ref="I168:I172"/>
    <mergeCell ref="J168:J172"/>
    <mergeCell ref="K168:K172"/>
    <mergeCell ref="L168:L172"/>
    <mergeCell ref="M168:M172"/>
    <mergeCell ref="N168:N172"/>
    <mergeCell ref="C174:C178"/>
    <mergeCell ref="D174:D178"/>
    <mergeCell ref="E174:E178"/>
    <mergeCell ref="F174:F178"/>
    <mergeCell ref="G174:G178"/>
    <mergeCell ref="H174:H178"/>
    <mergeCell ref="I174:I178"/>
    <mergeCell ref="U162:U166"/>
    <mergeCell ref="V162:V166"/>
    <mergeCell ref="W162:W166"/>
    <mergeCell ref="A167:C167"/>
    <mergeCell ref="C168:C172"/>
    <mergeCell ref="D168:D172"/>
    <mergeCell ref="E168:E172"/>
    <mergeCell ref="F168:F172"/>
    <mergeCell ref="G168:G172"/>
    <mergeCell ref="H168:H172"/>
    <mergeCell ref="O162:O166"/>
    <mergeCell ref="P162:P166"/>
    <mergeCell ref="Q162:Q166"/>
    <mergeCell ref="R162:R166"/>
    <mergeCell ref="S162:S166"/>
    <mergeCell ref="T162:T166"/>
    <mergeCell ref="I162:I166"/>
    <mergeCell ref="J162:J166"/>
    <mergeCell ref="K162:K166"/>
    <mergeCell ref="L162:L166"/>
    <mergeCell ref="M162:M166"/>
    <mergeCell ref="N162:N166"/>
    <mergeCell ref="C162:C166"/>
    <mergeCell ref="D162:D166"/>
    <mergeCell ref="E162:E166"/>
    <mergeCell ref="F162:F166"/>
    <mergeCell ref="G162:G166"/>
    <mergeCell ref="H162:H166"/>
    <mergeCell ref="U168:U172"/>
    <mergeCell ref="V168:V172"/>
    <mergeCell ref="W168:W172"/>
    <mergeCell ref="R157:R161"/>
    <mergeCell ref="S157:S161"/>
    <mergeCell ref="T157:T161"/>
    <mergeCell ref="U157:U161"/>
    <mergeCell ref="V157:V161"/>
    <mergeCell ref="W157:W161"/>
    <mergeCell ref="L157:L161"/>
    <mergeCell ref="M157:M161"/>
    <mergeCell ref="N157:N161"/>
    <mergeCell ref="O157:O161"/>
    <mergeCell ref="P157:P161"/>
    <mergeCell ref="Q157:Q161"/>
    <mergeCell ref="W152:W156"/>
    <mergeCell ref="C157:C161"/>
    <mergeCell ref="D157:D161"/>
    <mergeCell ref="E157:E161"/>
    <mergeCell ref="F157:F161"/>
    <mergeCell ref="G157:G161"/>
    <mergeCell ref="H157:H161"/>
    <mergeCell ref="I157:I161"/>
    <mergeCell ref="J157:J161"/>
    <mergeCell ref="K157:K161"/>
    <mergeCell ref="Q152:Q156"/>
    <mergeCell ref="R152:R156"/>
    <mergeCell ref="S152:S156"/>
    <mergeCell ref="T152:T156"/>
    <mergeCell ref="U152:U156"/>
    <mergeCell ref="V152:V156"/>
    <mergeCell ref="K152:K156"/>
    <mergeCell ref="L152:L156"/>
    <mergeCell ref="M152:M156"/>
    <mergeCell ref="N152:N156"/>
    <mergeCell ref="A151:C151"/>
    <mergeCell ref="P146:P150"/>
    <mergeCell ref="Q146:Q150"/>
    <mergeCell ref="R146:R150"/>
    <mergeCell ref="S146:S150"/>
    <mergeCell ref="T146:T150"/>
    <mergeCell ref="U146:U150"/>
    <mergeCell ref="J146:J150"/>
    <mergeCell ref="K146:K150"/>
    <mergeCell ref="L146:L150"/>
    <mergeCell ref="M146:M150"/>
    <mergeCell ref="N146:N150"/>
    <mergeCell ref="O146:O150"/>
    <mergeCell ref="O152:O156"/>
    <mergeCell ref="P152:P156"/>
    <mergeCell ref="C152:C156"/>
    <mergeCell ref="D152:D156"/>
    <mergeCell ref="E152:E156"/>
    <mergeCell ref="F152:F156"/>
    <mergeCell ref="G152:G156"/>
    <mergeCell ref="H152:H156"/>
    <mergeCell ref="I152:I156"/>
    <mergeCell ref="J152:J156"/>
    <mergeCell ref="U141:U145"/>
    <mergeCell ref="V141:V145"/>
    <mergeCell ref="W141:W145"/>
    <mergeCell ref="C146:C150"/>
    <mergeCell ref="D146:D150"/>
    <mergeCell ref="E146:E150"/>
    <mergeCell ref="F146:F150"/>
    <mergeCell ref="G146:G150"/>
    <mergeCell ref="H146:H150"/>
    <mergeCell ref="I146:I150"/>
    <mergeCell ref="O141:O145"/>
    <mergeCell ref="P141:P145"/>
    <mergeCell ref="Q141:Q145"/>
    <mergeCell ref="R141:R145"/>
    <mergeCell ref="S141:S145"/>
    <mergeCell ref="T141:T145"/>
    <mergeCell ref="I141:I145"/>
    <mergeCell ref="J141:J145"/>
    <mergeCell ref="K141:K145"/>
    <mergeCell ref="L141:L145"/>
    <mergeCell ref="M141:M145"/>
    <mergeCell ref="N141:N145"/>
    <mergeCell ref="C141:C145"/>
    <mergeCell ref="D141:D145"/>
    <mergeCell ref="E141:E145"/>
    <mergeCell ref="F141:F145"/>
    <mergeCell ref="G141:G145"/>
    <mergeCell ref="H141:H145"/>
    <mergeCell ref="V146:V150"/>
    <mergeCell ref="W146:W150"/>
    <mergeCell ref="R136:R140"/>
    <mergeCell ref="S136:S140"/>
    <mergeCell ref="T136:T140"/>
    <mergeCell ref="U136:U140"/>
    <mergeCell ref="V136:V140"/>
    <mergeCell ref="W136:W140"/>
    <mergeCell ref="L136:L140"/>
    <mergeCell ref="M136:M140"/>
    <mergeCell ref="N136:N140"/>
    <mergeCell ref="O136:O140"/>
    <mergeCell ref="P136:P140"/>
    <mergeCell ref="Q136:Q140"/>
    <mergeCell ref="W131:W135"/>
    <mergeCell ref="C136:C140"/>
    <mergeCell ref="D136:D140"/>
    <mergeCell ref="E136:E140"/>
    <mergeCell ref="F136:F140"/>
    <mergeCell ref="G136:G140"/>
    <mergeCell ref="H136:H140"/>
    <mergeCell ref="I136:I140"/>
    <mergeCell ref="J136:J140"/>
    <mergeCell ref="K136:K140"/>
    <mergeCell ref="Q131:Q135"/>
    <mergeCell ref="R131:R135"/>
    <mergeCell ref="S131:S135"/>
    <mergeCell ref="T131:T135"/>
    <mergeCell ref="U131:U135"/>
    <mergeCell ref="V131:V135"/>
    <mergeCell ref="K131:K135"/>
    <mergeCell ref="L131:L135"/>
    <mergeCell ref="M131:M135"/>
    <mergeCell ref="N131:N135"/>
    <mergeCell ref="C126:C130"/>
    <mergeCell ref="D126:D130"/>
    <mergeCell ref="E126:E130"/>
    <mergeCell ref="F126:F130"/>
    <mergeCell ref="G126:G130"/>
    <mergeCell ref="H126:H130"/>
    <mergeCell ref="I126:I130"/>
    <mergeCell ref="O131:O135"/>
    <mergeCell ref="P131:P135"/>
    <mergeCell ref="V126:V130"/>
    <mergeCell ref="W126:W130"/>
    <mergeCell ref="C131:C135"/>
    <mergeCell ref="D131:D135"/>
    <mergeCell ref="E131:E135"/>
    <mergeCell ref="F131:F135"/>
    <mergeCell ref="G131:G135"/>
    <mergeCell ref="H131:H135"/>
    <mergeCell ref="I131:I135"/>
    <mergeCell ref="J131:J135"/>
    <mergeCell ref="P126:P130"/>
    <mergeCell ref="Q126:Q130"/>
    <mergeCell ref="R126:R130"/>
    <mergeCell ref="S126:S130"/>
    <mergeCell ref="T126:T130"/>
    <mergeCell ref="U126:U130"/>
    <mergeCell ref="J126:J130"/>
    <mergeCell ref="K126:K130"/>
    <mergeCell ref="L126:L130"/>
    <mergeCell ref="M126:M130"/>
    <mergeCell ref="N126:N130"/>
    <mergeCell ref="O126:O130"/>
    <mergeCell ref="W120:W124"/>
    <mergeCell ref="A125:C125"/>
    <mergeCell ref="Q120:Q124"/>
    <mergeCell ref="R120:R124"/>
    <mergeCell ref="S120:S124"/>
    <mergeCell ref="T120:T124"/>
    <mergeCell ref="U120:U124"/>
    <mergeCell ref="V120:V124"/>
    <mergeCell ref="K120:K124"/>
    <mergeCell ref="L120:L124"/>
    <mergeCell ref="M120:M124"/>
    <mergeCell ref="N120:N124"/>
    <mergeCell ref="O120:O124"/>
    <mergeCell ref="P120:P124"/>
    <mergeCell ref="C120:C124"/>
    <mergeCell ref="D120:D124"/>
    <mergeCell ref="E120:E124"/>
    <mergeCell ref="F120:F124"/>
    <mergeCell ref="G120:G124"/>
    <mergeCell ref="H120:H124"/>
    <mergeCell ref="I120:I124"/>
    <mergeCell ref="J120:J124"/>
    <mergeCell ref="C115:C119"/>
    <mergeCell ref="D115:D119"/>
    <mergeCell ref="E115:E119"/>
    <mergeCell ref="F115:F119"/>
    <mergeCell ref="G115:G119"/>
    <mergeCell ref="H115:H119"/>
    <mergeCell ref="I115:I119"/>
    <mergeCell ref="O110:O114"/>
    <mergeCell ref="P110:P114"/>
    <mergeCell ref="Q110:Q114"/>
    <mergeCell ref="R110:R114"/>
    <mergeCell ref="S110:S114"/>
    <mergeCell ref="T110:T114"/>
    <mergeCell ref="I110:I114"/>
    <mergeCell ref="J110:J114"/>
    <mergeCell ref="K110:K114"/>
    <mergeCell ref="L110:L114"/>
    <mergeCell ref="M110:M114"/>
    <mergeCell ref="N110:N114"/>
    <mergeCell ref="C110:C114"/>
    <mergeCell ref="D110:D114"/>
    <mergeCell ref="E110:E114"/>
    <mergeCell ref="F110:F114"/>
    <mergeCell ref="G110:G114"/>
    <mergeCell ref="H110:H114"/>
    <mergeCell ref="L105:L109"/>
    <mergeCell ref="M105:M109"/>
    <mergeCell ref="P115:P119"/>
    <mergeCell ref="Q115:Q119"/>
    <mergeCell ref="R115:R119"/>
    <mergeCell ref="S115:S119"/>
    <mergeCell ref="T115:T119"/>
    <mergeCell ref="N115:N119"/>
    <mergeCell ref="O115:O119"/>
    <mergeCell ref="U110:U114"/>
    <mergeCell ref="V110:V114"/>
    <mergeCell ref="W110:W114"/>
    <mergeCell ref="V115:V119"/>
    <mergeCell ref="W115:W119"/>
    <mergeCell ref="U115:U119"/>
    <mergeCell ref="J115:J119"/>
    <mergeCell ref="K115:K119"/>
    <mergeCell ref="L115:L119"/>
    <mergeCell ref="M115:M119"/>
    <mergeCell ref="A104:C104"/>
    <mergeCell ref="C105:C109"/>
    <mergeCell ref="D105:D109"/>
    <mergeCell ref="E105:E109"/>
    <mergeCell ref="F105:F109"/>
    <mergeCell ref="G105:G109"/>
    <mergeCell ref="R99:R103"/>
    <mergeCell ref="S99:S103"/>
    <mergeCell ref="T99:T103"/>
    <mergeCell ref="U99:U103"/>
    <mergeCell ref="V99:V103"/>
    <mergeCell ref="W99:W103"/>
    <mergeCell ref="L99:L103"/>
    <mergeCell ref="M99:M103"/>
    <mergeCell ref="N99:N103"/>
    <mergeCell ref="O99:O103"/>
    <mergeCell ref="P99:P103"/>
    <mergeCell ref="Q99:Q103"/>
    <mergeCell ref="T105:T109"/>
    <mergeCell ref="U105:U109"/>
    <mergeCell ref="V105:V109"/>
    <mergeCell ref="W105:W109"/>
    <mergeCell ref="N105:N109"/>
    <mergeCell ref="O105:O109"/>
    <mergeCell ref="P105:P109"/>
    <mergeCell ref="Q105:Q109"/>
    <mergeCell ref="R105:R109"/>
    <mergeCell ref="S105:S109"/>
    <mergeCell ref="H105:H109"/>
    <mergeCell ref="I105:I109"/>
    <mergeCell ref="J105:J109"/>
    <mergeCell ref="K105:K109"/>
    <mergeCell ref="W94:W98"/>
    <mergeCell ref="C99:C103"/>
    <mergeCell ref="D99:D103"/>
    <mergeCell ref="E99:E103"/>
    <mergeCell ref="F99:F103"/>
    <mergeCell ref="G99:G103"/>
    <mergeCell ref="H99:H103"/>
    <mergeCell ref="I99:I103"/>
    <mergeCell ref="J99:J103"/>
    <mergeCell ref="K99:K103"/>
    <mergeCell ref="Q94:Q98"/>
    <mergeCell ref="R94:R98"/>
    <mergeCell ref="S94:S98"/>
    <mergeCell ref="T94:T98"/>
    <mergeCell ref="U94:U98"/>
    <mergeCell ref="V94:V98"/>
    <mergeCell ref="K94:K98"/>
    <mergeCell ref="L94:L98"/>
    <mergeCell ref="M94:M98"/>
    <mergeCell ref="N94:N98"/>
    <mergeCell ref="O94:O98"/>
    <mergeCell ref="P94:P98"/>
    <mergeCell ref="C94:C98"/>
    <mergeCell ref="D94:D98"/>
    <mergeCell ref="E94:E98"/>
    <mergeCell ref="F94:F98"/>
    <mergeCell ref="G94:G98"/>
    <mergeCell ref="H94:H98"/>
    <mergeCell ref="I94:I98"/>
    <mergeCell ref="J94:J98"/>
    <mergeCell ref="C89:C93"/>
    <mergeCell ref="D89:D93"/>
    <mergeCell ref="E89:E93"/>
    <mergeCell ref="F89:F93"/>
    <mergeCell ref="G89:G93"/>
    <mergeCell ref="H89:H93"/>
    <mergeCell ref="I89:I93"/>
    <mergeCell ref="O84:O88"/>
    <mergeCell ref="P84:P88"/>
    <mergeCell ref="Q84:Q88"/>
    <mergeCell ref="R84:R88"/>
    <mergeCell ref="S84:S88"/>
    <mergeCell ref="T84:T88"/>
    <mergeCell ref="I84:I88"/>
    <mergeCell ref="J84:J88"/>
    <mergeCell ref="K84:K88"/>
    <mergeCell ref="L84:L88"/>
    <mergeCell ref="M84:M88"/>
    <mergeCell ref="N84:N88"/>
    <mergeCell ref="C84:C88"/>
    <mergeCell ref="D84:D88"/>
    <mergeCell ref="E84:E88"/>
    <mergeCell ref="F84:F88"/>
    <mergeCell ref="G84:G88"/>
    <mergeCell ref="H84:H88"/>
    <mergeCell ref="J89:J93"/>
    <mergeCell ref="K89:K93"/>
    <mergeCell ref="P79:P83"/>
    <mergeCell ref="Q79:Q83"/>
    <mergeCell ref="P89:P93"/>
    <mergeCell ref="Q89:Q93"/>
    <mergeCell ref="R89:R93"/>
    <mergeCell ref="S89:S93"/>
    <mergeCell ref="T89:T93"/>
    <mergeCell ref="U89:U93"/>
    <mergeCell ref="N89:N93"/>
    <mergeCell ref="O89:O93"/>
    <mergeCell ref="U84:U88"/>
    <mergeCell ref="V84:V88"/>
    <mergeCell ref="W84:W88"/>
    <mergeCell ref="V89:V93"/>
    <mergeCell ref="W89:W93"/>
    <mergeCell ref="L89:L93"/>
    <mergeCell ref="M89:M93"/>
    <mergeCell ref="W74:W78"/>
    <mergeCell ref="C79:C83"/>
    <mergeCell ref="D79:D83"/>
    <mergeCell ref="E79:E83"/>
    <mergeCell ref="F79:F83"/>
    <mergeCell ref="G79:G83"/>
    <mergeCell ref="H79:H83"/>
    <mergeCell ref="I79:I83"/>
    <mergeCell ref="J79:J83"/>
    <mergeCell ref="K79:K83"/>
    <mergeCell ref="Q74:Q78"/>
    <mergeCell ref="R74:R78"/>
    <mergeCell ref="S74:S78"/>
    <mergeCell ref="T74:T78"/>
    <mergeCell ref="U74:U78"/>
    <mergeCell ref="V74:V78"/>
    <mergeCell ref="K74:K78"/>
    <mergeCell ref="L74:L78"/>
    <mergeCell ref="M74:M78"/>
    <mergeCell ref="N74:N78"/>
    <mergeCell ref="O74:O78"/>
    <mergeCell ref="P74:P78"/>
    <mergeCell ref="R79:R83"/>
    <mergeCell ref="S79:S83"/>
    <mergeCell ref="T79:T83"/>
    <mergeCell ref="U79:U83"/>
    <mergeCell ref="V79:V83"/>
    <mergeCell ref="W79:W83"/>
    <mergeCell ref="L79:L83"/>
    <mergeCell ref="M79:M83"/>
    <mergeCell ref="N79:N83"/>
    <mergeCell ref="O79:O83"/>
    <mergeCell ref="A73:C73"/>
    <mergeCell ref="C74:C78"/>
    <mergeCell ref="D74:D78"/>
    <mergeCell ref="E74:E78"/>
    <mergeCell ref="F74:F78"/>
    <mergeCell ref="G74:G78"/>
    <mergeCell ref="H74:H78"/>
    <mergeCell ref="I74:I78"/>
    <mergeCell ref="J74:J78"/>
    <mergeCell ref="Q68:Q72"/>
    <mergeCell ref="R68:R72"/>
    <mergeCell ref="S68:S72"/>
    <mergeCell ref="T68:T72"/>
    <mergeCell ref="U68:U72"/>
    <mergeCell ref="V68:V72"/>
    <mergeCell ref="K68:K72"/>
    <mergeCell ref="L68:L72"/>
    <mergeCell ref="M68:M72"/>
    <mergeCell ref="N68:N72"/>
    <mergeCell ref="O68:O72"/>
    <mergeCell ref="P68:P72"/>
    <mergeCell ref="V63:V67"/>
    <mergeCell ref="W63:W67"/>
    <mergeCell ref="C68:C72"/>
    <mergeCell ref="D68:D72"/>
    <mergeCell ref="E68:E72"/>
    <mergeCell ref="F68:F72"/>
    <mergeCell ref="G68:G72"/>
    <mergeCell ref="H68:H72"/>
    <mergeCell ref="I68:I72"/>
    <mergeCell ref="J68:J72"/>
    <mergeCell ref="P63:P67"/>
    <mergeCell ref="Q63:Q67"/>
    <mergeCell ref="R63:R67"/>
    <mergeCell ref="S63:S67"/>
    <mergeCell ref="T63:T67"/>
    <mergeCell ref="U63:U67"/>
    <mergeCell ref="J63:J67"/>
    <mergeCell ref="K63:K67"/>
    <mergeCell ref="L63:L67"/>
    <mergeCell ref="M63:M67"/>
    <mergeCell ref="N63:N67"/>
    <mergeCell ref="O63:O67"/>
    <mergeCell ref="C63:C67"/>
    <mergeCell ref="D63:D67"/>
    <mergeCell ref="E63:E67"/>
    <mergeCell ref="F63:F67"/>
    <mergeCell ref="G63:G67"/>
    <mergeCell ref="H63:H67"/>
    <mergeCell ref="I63:I67"/>
    <mergeCell ref="W68:W72"/>
    <mergeCell ref="U58:U62"/>
    <mergeCell ref="A57:C57"/>
    <mergeCell ref="C58:C62"/>
    <mergeCell ref="D58:D62"/>
    <mergeCell ref="E58:E62"/>
    <mergeCell ref="F58:F62"/>
    <mergeCell ref="G58:G62"/>
    <mergeCell ref="H58:H62"/>
    <mergeCell ref="O52:O56"/>
    <mergeCell ref="P52:P56"/>
    <mergeCell ref="Q52:Q56"/>
    <mergeCell ref="R52:R56"/>
    <mergeCell ref="S52:S56"/>
    <mergeCell ref="T52:T56"/>
    <mergeCell ref="I52:I56"/>
    <mergeCell ref="J52:J56"/>
    <mergeCell ref="K52:K56"/>
    <mergeCell ref="L52:L56"/>
    <mergeCell ref="M52:M56"/>
    <mergeCell ref="N52:N56"/>
    <mergeCell ref="C52:C56"/>
    <mergeCell ref="D52:D56"/>
    <mergeCell ref="E52:E56"/>
    <mergeCell ref="F52:F56"/>
    <mergeCell ref="G52:G56"/>
    <mergeCell ref="H52:H56"/>
    <mergeCell ref="I58:I62"/>
    <mergeCell ref="J58:J62"/>
    <mergeCell ref="K58:K62"/>
    <mergeCell ref="E42:E46"/>
    <mergeCell ref="F42:F46"/>
    <mergeCell ref="G42:G46"/>
    <mergeCell ref="H42:H46"/>
    <mergeCell ref="I42:I46"/>
    <mergeCell ref="J42:J46"/>
    <mergeCell ref="V58:V62"/>
    <mergeCell ref="W58:W62"/>
    <mergeCell ref="R47:R51"/>
    <mergeCell ref="S47:S51"/>
    <mergeCell ref="T47:T51"/>
    <mergeCell ref="U47:U51"/>
    <mergeCell ref="V47:V51"/>
    <mergeCell ref="W47:W51"/>
    <mergeCell ref="L47:L51"/>
    <mergeCell ref="M47:M51"/>
    <mergeCell ref="N47:N51"/>
    <mergeCell ref="O47:O51"/>
    <mergeCell ref="P47:P51"/>
    <mergeCell ref="Q47:Q51"/>
    <mergeCell ref="O58:O62"/>
    <mergeCell ref="P58:P62"/>
    <mergeCell ref="Q58:Q62"/>
    <mergeCell ref="R58:R62"/>
    <mergeCell ref="S58:S62"/>
    <mergeCell ref="T58:T62"/>
    <mergeCell ref="L58:L62"/>
    <mergeCell ref="M58:M62"/>
    <mergeCell ref="N58:N62"/>
    <mergeCell ref="U52:U56"/>
    <mergeCell ref="V52:V56"/>
    <mergeCell ref="W52:W56"/>
    <mergeCell ref="M32:M36"/>
    <mergeCell ref="N32:N36"/>
    <mergeCell ref="C32:C36"/>
    <mergeCell ref="D32:D36"/>
    <mergeCell ref="E32:E36"/>
    <mergeCell ref="F32:F36"/>
    <mergeCell ref="G32:G36"/>
    <mergeCell ref="H32:H36"/>
    <mergeCell ref="W42:W46"/>
    <mergeCell ref="C47:C51"/>
    <mergeCell ref="D47:D51"/>
    <mergeCell ref="E47:E51"/>
    <mergeCell ref="F47:F51"/>
    <mergeCell ref="G47:G51"/>
    <mergeCell ref="H47:H51"/>
    <mergeCell ref="I47:I51"/>
    <mergeCell ref="J47:J51"/>
    <mergeCell ref="K47:K51"/>
    <mergeCell ref="Q42:Q46"/>
    <mergeCell ref="R42:R46"/>
    <mergeCell ref="S42:S46"/>
    <mergeCell ref="T42:T46"/>
    <mergeCell ref="U42:U46"/>
    <mergeCell ref="V42:V46"/>
    <mergeCell ref="K42:K46"/>
    <mergeCell ref="L42:L46"/>
    <mergeCell ref="M42:M46"/>
    <mergeCell ref="N42:N46"/>
    <mergeCell ref="O42:O46"/>
    <mergeCell ref="P42:P46"/>
    <mergeCell ref="C42:C46"/>
    <mergeCell ref="D42:D46"/>
    <mergeCell ref="Q37:Q41"/>
    <mergeCell ref="R37:R41"/>
    <mergeCell ref="S37:S41"/>
    <mergeCell ref="T37:T41"/>
    <mergeCell ref="U37:U41"/>
    <mergeCell ref="J37:J41"/>
    <mergeCell ref="K37:K41"/>
    <mergeCell ref="L37:L41"/>
    <mergeCell ref="M37:M41"/>
    <mergeCell ref="N37:N41"/>
    <mergeCell ref="O37:O41"/>
    <mergeCell ref="U32:U36"/>
    <mergeCell ref="V32:V36"/>
    <mergeCell ref="W32:W36"/>
    <mergeCell ref="V27:V31"/>
    <mergeCell ref="C37:C41"/>
    <mergeCell ref="D37:D41"/>
    <mergeCell ref="E37:E41"/>
    <mergeCell ref="F37:F41"/>
    <mergeCell ref="G37:G41"/>
    <mergeCell ref="H37:H41"/>
    <mergeCell ref="I37:I41"/>
    <mergeCell ref="O32:O36"/>
    <mergeCell ref="P32:P36"/>
    <mergeCell ref="Q32:Q36"/>
    <mergeCell ref="R32:R36"/>
    <mergeCell ref="S32:S36"/>
    <mergeCell ref="T32:T36"/>
    <mergeCell ref="I32:I36"/>
    <mergeCell ref="J32:J36"/>
    <mergeCell ref="K32:K36"/>
    <mergeCell ref="L32:L36"/>
    <mergeCell ref="C27:C31"/>
    <mergeCell ref="D27:D31"/>
    <mergeCell ref="E27:E31"/>
    <mergeCell ref="F27:F31"/>
    <mergeCell ref="G27:G31"/>
    <mergeCell ref="H27:H31"/>
    <mergeCell ref="I27:I31"/>
    <mergeCell ref="J27:J31"/>
    <mergeCell ref="K27:K31"/>
    <mergeCell ref="Q22:Q26"/>
    <mergeCell ref="R22:R26"/>
    <mergeCell ref="S22:S26"/>
    <mergeCell ref="T22:T26"/>
    <mergeCell ref="U22:U26"/>
    <mergeCell ref="V22:V26"/>
    <mergeCell ref="K22:K26"/>
    <mergeCell ref="L22:L26"/>
    <mergeCell ref="M22:M26"/>
    <mergeCell ref="N22:N26"/>
    <mergeCell ref="L27:L31"/>
    <mergeCell ref="M27:M31"/>
    <mergeCell ref="N27:N31"/>
    <mergeCell ref="O27:O31"/>
    <mergeCell ref="P27:P31"/>
    <mergeCell ref="Q27:Q31"/>
    <mergeCell ref="A21:C21"/>
    <mergeCell ref="C22:C26"/>
    <mergeCell ref="D22:D26"/>
    <mergeCell ref="E22:E26"/>
    <mergeCell ref="F22:F26"/>
    <mergeCell ref="G22:G26"/>
    <mergeCell ref="H22:H26"/>
    <mergeCell ref="I22:I26"/>
    <mergeCell ref="J22:J26"/>
    <mergeCell ref="Q16:Q20"/>
    <mergeCell ref="R16:R20"/>
    <mergeCell ref="S16:S20"/>
    <mergeCell ref="T16:T20"/>
    <mergeCell ref="U16:U20"/>
    <mergeCell ref="V16:V20"/>
    <mergeCell ref="K16:K20"/>
    <mergeCell ref="L16:L20"/>
    <mergeCell ref="M16:M20"/>
    <mergeCell ref="N16:N20"/>
    <mergeCell ref="O16:O20"/>
    <mergeCell ref="P16:P20"/>
    <mergeCell ref="C16:C20"/>
    <mergeCell ref="D16:D20"/>
    <mergeCell ref="E16:E20"/>
    <mergeCell ref="F16:F20"/>
    <mergeCell ref="G16:G20"/>
    <mergeCell ref="H16:H20"/>
    <mergeCell ref="I16:I20"/>
    <mergeCell ref="J16:J20"/>
    <mergeCell ref="I11:I15"/>
    <mergeCell ref="O6:O10"/>
    <mergeCell ref="P6:P10"/>
    <mergeCell ref="Q6:Q10"/>
    <mergeCell ref="R6:R10"/>
    <mergeCell ref="S6:S10"/>
    <mergeCell ref="T6:T10"/>
    <mergeCell ref="I6:I10"/>
    <mergeCell ref="J6:J10"/>
    <mergeCell ref="K6:K10"/>
    <mergeCell ref="L6:L10"/>
    <mergeCell ref="C6:C10"/>
    <mergeCell ref="D6:D10"/>
    <mergeCell ref="E6:E10"/>
    <mergeCell ref="F6:F10"/>
    <mergeCell ref="G6:G10"/>
    <mergeCell ref="H6:H10"/>
    <mergeCell ref="V11:V15"/>
    <mergeCell ref="W11:W15"/>
    <mergeCell ref="T2:T4"/>
    <mergeCell ref="U2:W2"/>
    <mergeCell ref="U3:W3"/>
    <mergeCell ref="A5:C5"/>
    <mergeCell ref="N2:N4"/>
    <mergeCell ref="O2:O4"/>
    <mergeCell ref="P2:P4"/>
    <mergeCell ref="Q2:Q4"/>
    <mergeCell ref="R2:R4"/>
    <mergeCell ref="S2:S4"/>
    <mergeCell ref="P11:P15"/>
    <mergeCell ref="Q11:Q15"/>
    <mergeCell ref="R11:R15"/>
    <mergeCell ref="S11:S15"/>
    <mergeCell ref="T11:T15"/>
    <mergeCell ref="U11:U15"/>
    <mergeCell ref="J11:J15"/>
    <mergeCell ref="K11:K15"/>
    <mergeCell ref="L11:L15"/>
    <mergeCell ref="M11:M15"/>
    <mergeCell ref="N11:N15"/>
    <mergeCell ref="O11:O15"/>
    <mergeCell ref="U6:U10"/>
    <mergeCell ref="V6:V10"/>
    <mergeCell ref="C11:C15"/>
    <mergeCell ref="D11:D15"/>
    <mergeCell ref="E11:E15"/>
    <mergeCell ref="F11:F15"/>
    <mergeCell ref="G11:G15"/>
    <mergeCell ref="H11:H15"/>
    <mergeCell ref="K291:K295"/>
    <mergeCell ref="L291:L295"/>
    <mergeCell ref="M291:M295"/>
    <mergeCell ref="N291:N295"/>
    <mergeCell ref="O291:O295"/>
    <mergeCell ref="P291:P295"/>
    <mergeCell ref="Q291:Q295"/>
    <mergeCell ref="R291:R295"/>
    <mergeCell ref="U1:W1"/>
    <mergeCell ref="F2:F4"/>
    <mergeCell ref="G2:G4"/>
    <mergeCell ref="H2:H4"/>
    <mergeCell ref="I2:I4"/>
    <mergeCell ref="J2:J4"/>
    <mergeCell ref="K2:K4"/>
    <mergeCell ref="L2:L4"/>
    <mergeCell ref="M2:M4"/>
    <mergeCell ref="M6:M10"/>
    <mergeCell ref="N6:N10"/>
    <mergeCell ref="W6:W10"/>
    <mergeCell ref="O22:O26"/>
    <mergeCell ref="P22:P26"/>
    <mergeCell ref="W16:W20"/>
    <mergeCell ref="R27:R31"/>
    <mergeCell ref="S27:S31"/>
    <mergeCell ref="T27:T31"/>
    <mergeCell ref="U27:U31"/>
    <mergeCell ref="W22:W26"/>
    <mergeCell ref="V37:V41"/>
    <mergeCell ref="W37:W41"/>
    <mergeCell ref="W27:W31"/>
    <mergeCell ref="P37:P41"/>
    <mergeCell ref="S291:S295"/>
    <mergeCell ref="T291:T295"/>
    <mergeCell ref="U291:U295"/>
    <mergeCell ref="V291:V295"/>
    <mergeCell ref="W291:W295"/>
    <mergeCell ref="D297:D301"/>
    <mergeCell ref="E297:E301"/>
    <mergeCell ref="F297:F301"/>
    <mergeCell ref="G297:G301"/>
    <mergeCell ref="H297:H301"/>
    <mergeCell ref="I297:I301"/>
    <mergeCell ref="J297:J301"/>
    <mergeCell ref="K297:K301"/>
    <mergeCell ref="L297:L301"/>
    <mergeCell ref="M297:M301"/>
    <mergeCell ref="N297:N301"/>
    <mergeCell ref="O297:O301"/>
    <mergeCell ref="P297:P301"/>
    <mergeCell ref="Q297:Q301"/>
    <mergeCell ref="R297:R301"/>
    <mergeCell ref="S297:S301"/>
    <mergeCell ref="T297:T301"/>
    <mergeCell ref="U297:U301"/>
    <mergeCell ref="V297:V301"/>
    <mergeCell ref="W297:W301"/>
    <mergeCell ref="D291:D295"/>
    <mergeCell ref="E291:E295"/>
    <mergeCell ref="F291:F295"/>
    <mergeCell ref="G291:G295"/>
    <mergeCell ref="H291:H295"/>
    <mergeCell ref="I291:I295"/>
    <mergeCell ref="J291:J295"/>
    <mergeCell ref="U302:U306"/>
    <mergeCell ref="V302:V306"/>
    <mergeCell ref="W302:W306"/>
    <mergeCell ref="D307:D311"/>
    <mergeCell ref="E307:E311"/>
    <mergeCell ref="F307:F311"/>
    <mergeCell ref="G307:G311"/>
    <mergeCell ref="H307:H311"/>
    <mergeCell ref="I307:I311"/>
    <mergeCell ref="J307:J311"/>
    <mergeCell ref="K307:K311"/>
    <mergeCell ref="L307:L311"/>
    <mergeCell ref="M307:M311"/>
    <mergeCell ref="N307:N311"/>
    <mergeCell ref="O307:O311"/>
    <mergeCell ref="P307:P311"/>
    <mergeCell ref="Q307:Q311"/>
    <mergeCell ref="R307:R311"/>
    <mergeCell ref="S307:S311"/>
    <mergeCell ref="T307:T311"/>
    <mergeCell ref="U307:U311"/>
    <mergeCell ref="V307:V311"/>
    <mergeCell ref="W307:W311"/>
    <mergeCell ref="D302:D306"/>
    <mergeCell ref="E302:E306"/>
    <mergeCell ref="F302:F306"/>
    <mergeCell ref="G302:G306"/>
    <mergeCell ref="H302:H306"/>
    <mergeCell ref="I302:I306"/>
    <mergeCell ref="J302:J306"/>
    <mergeCell ref="K302:K306"/>
    <mergeCell ref="L302:L306"/>
    <mergeCell ref="D312:D316"/>
    <mergeCell ref="E312:E316"/>
    <mergeCell ref="F312:F316"/>
    <mergeCell ref="G312:G316"/>
    <mergeCell ref="H312:H316"/>
    <mergeCell ref="I312:I316"/>
    <mergeCell ref="J312:J316"/>
    <mergeCell ref="K312:K316"/>
    <mergeCell ref="L312:L316"/>
    <mergeCell ref="M312:M316"/>
    <mergeCell ref="N312:N316"/>
    <mergeCell ref="O312:O316"/>
    <mergeCell ref="P312:P316"/>
    <mergeCell ref="Q312:Q316"/>
    <mergeCell ref="R312:R316"/>
    <mergeCell ref="S312:S316"/>
    <mergeCell ref="T302:T306"/>
    <mergeCell ref="M302:M306"/>
    <mergeCell ref="N302:N306"/>
    <mergeCell ref="O302:O306"/>
    <mergeCell ref="P302:P306"/>
    <mergeCell ref="Q302:Q306"/>
    <mergeCell ref="R302:R306"/>
    <mergeCell ref="S302:S306"/>
    <mergeCell ref="M322:M326"/>
    <mergeCell ref="N322:N326"/>
    <mergeCell ref="O322:O326"/>
    <mergeCell ref="P322:P326"/>
    <mergeCell ref="Q322:Q326"/>
    <mergeCell ref="R322:R326"/>
    <mergeCell ref="S322:S326"/>
    <mergeCell ref="T322:T326"/>
    <mergeCell ref="T312:T316"/>
    <mergeCell ref="U312:U316"/>
    <mergeCell ref="V312:V316"/>
    <mergeCell ref="W312:W316"/>
    <mergeCell ref="D317:D321"/>
    <mergeCell ref="E317:E321"/>
    <mergeCell ref="F317:F321"/>
    <mergeCell ref="G317:G321"/>
    <mergeCell ref="H317:H321"/>
    <mergeCell ref="I317:I321"/>
    <mergeCell ref="J317:J321"/>
    <mergeCell ref="K317:K321"/>
    <mergeCell ref="L317:L321"/>
    <mergeCell ref="M317:M321"/>
    <mergeCell ref="N317:N321"/>
    <mergeCell ref="O317:O321"/>
    <mergeCell ref="P317:P321"/>
    <mergeCell ref="Q317:Q321"/>
    <mergeCell ref="R317:R321"/>
    <mergeCell ref="S317:S321"/>
    <mergeCell ref="T317:T321"/>
    <mergeCell ref="U317:U321"/>
    <mergeCell ref="V317:V321"/>
    <mergeCell ref="W317:W321"/>
    <mergeCell ref="U322:U326"/>
    <mergeCell ref="V322:V326"/>
    <mergeCell ref="W322:W326"/>
    <mergeCell ref="D327:D331"/>
    <mergeCell ref="E327:E331"/>
    <mergeCell ref="F327:F331"/>
    <mergeCell ref="G327:G331"/>
    <mergeCell ref="H327:H331"/>
    <mergeCell ref="I327:I331"/>
    <mergeCell ref="J327:J331"/>
    <mergeCell ref="K327:K331"/>
    <mergeCell ref="L327:L331"/>
    <mergeCell ref="M327:M331"/>
    <mergeCell ref="N327:N331"/>
    <mergeCell ref="O327:O331"/>
    <mergeCell ref="P327:P331"/>
    <mergeCell ref="Q327:Q331"/>
    <mergeCell ref="R327:R331"/>
    <mergeCell ref="S327:S331"/>
    <mergeCell ref="T327:T331"/>
    <mergeCell ref="U327:U331"/>
    <mergeCell ref="V327:V331"/>
    <mergeCell ref="W327:W331"/>
    <mergeCell ref="D322:D326"/>
    <mergeCell ref="E322:E326"/>
    <mergeCell ref="F322:F326"/>
    <mergeCell ref="G322:G326"/>
    <mergeCell ref="H322:H326"/>
    <mergeCell ref="I322:I326"/>
    <mergeCell ref="J322:J326"/>
    <mergeCell ref="K322:K326"/>
    <mergeCell ref="L322:L326"/>
    <mergeCell ref="W332:W336"/>
    <mergeCell ref="D337:D341"/>
    <mergeCell ref="E337:E341"/>
    <mergeCell ref="F337:F341"/>
    <mergeCell ref="G337:G341"/>
    <mergeCell ref="H337:H341"/>
    <mergeCell ref="I337:I341"/>
    <mergeCell ref="J337:J341"/>
    <mergeCell ref="K337:K341"/>
    <mergeCell ref="L337:L341"/>
    <mergeCell ref="M337:M341"/>
    <mergeCell ref="N337:N341"/>
    <mergeCell ref="O337:O341"/>
    <mergeCell ref="P337:P341"/>
    <mergeCell ref="Q337:Q341"/>
    <mergeCell ref="R337:R341"/>
    <mergeCell ref="S337:S341"/>
    <mergeCell ref="T337:T341"/>
    <mergeCell ref="U337:U341"/>
    <mergeCell ref="V337:V341"/>
    <mergeCell ref="W337:W341"/>
    <mergeCell ref="D332:D336"/>
    <mergeCell ref="E332:E336"/>
    <mergeCell ref="F332:F336"/>
    <mergeCell ref="G332:G336"/>
    <mergeCell ref="H332:H336"/>
    <mergeCell ref="I332:I336"/>
    <mergeCell ref="J332:J336"/>
    <mergeCell ref="K332:K336"/>
    <mergeCell ref="L332:L336"/>
    <mergeCell ref="M332:M336"/>
    <mergeCell ref="O342:O346"/>
    <mergeCell ref="P342:P346"/>
    <mergeCell ref="Q342:Q346"/>
    <mergeCell ref="R342:R346"/>
    <mergeCell ref="S342:S346"/>
    <mergeCell ref="T342:T346"/>
    <mergeCell ref="U332:U336"/>
    <mergeCell ref="N332:N336"/>
    <mergeCell ref="O332:O336"/>
    <mergeCell ref="P332:P336"/>
    <mergeCell ref="Q332:Q336"/>
    <mergeCell ref="R332:R336"/>
    <mergeCell ref="S332:S336"/>
    <mergeCell ref="T332:T336"/>
    <mergeCell ref="V332:V336"/>
    <mergeCell ref="U342:U346"/>
    <mergeCell ref="V342:V346"/>
    <mergeCell ref="W342:W346"/>
    <mergeCell ref="D347:D351"/>
    <mergeCell ref="E347:E351"/>
    <mergeCell ref="F347:F351"/>
    <mergeCell ref="G347:G351"/>
    <mergeCell ref="H347:H351"/>
    <mergeCell ref="I347:I351"/>
    <mergeCell ref="J347:J351"/>
    <mergeCell ref="K347:K351"/>
    <mergeCell ref="L347:L351"/>
    <mergeCell ref="M347:M351"/>
    <mergeCell ref="N347:N351"/>
    <mergeCell ref="O347:O351"/>
    <mergeCell ref="P347:P351"/>
    <mergeCell ref="Q347:Q351"/>
    <mergeCell ref="R347:R351"/>
    <mergeCell ref="S347:S351"/>
    <mergeCell ref="T347:T351"/>
    <mergeCell ref="U347:U351"/>
    <mergeCell ref="V347:V351"/>
    <mergeCell ref="W347:W351"/>
    <mergeCell ref="D342:D346"/>
    <mergeCell ref="E342:E346"/>
    <mergeCell ref="F342:F346"/>
    <mergeCell ref="G342:G346"/>
    <mergeCell ref="H342:H346"/>
    <mergeCell ref="I342:I346"/>
    <mergeCell ref="J342:J346"/>
    <mergeCell ref="K342:K346"/>
    <mergeCell ref="L342:L346"/>
    <mergeCell ref="M342:M346"/>
    <mergeCell ref="N342:N346"/>
    <mergeCell ref="K357:K361"/>
    <mergeCell ref="L357:L361"/>
    <mergeCell ref="M357:M361"/>
    <mergeCell ref="N357:N361"/>
    <mergeCell ref="O357:O361"/>
    <mergeCell ref="P357:P361"/>
    <mergeCell ref="Q357:Q361"/>
    <mergeCell ref="R357:R361"/>
    <mergeCell ref="S357:S361"/>
    <mergeCell ref="T357:T361"/>
    <mergeCell ref="U357:U361"/>
    <mergeCell ref="V357:V361"/>
    <mergeCell ref="W357:W361"/>
    <mergeCell ref="D352:D356"/>
    <mergeCell ref="E352:E356"/>
    <mergeCell ref="F352:F356"/>
    <mergeCell ref="G352:G356"/>
    <mergeCell ref="H352:H356"/>
    <mergeCell ref="I352:I356"/>
    <mergeCell ref="J352:J356"/>
    <mergeCell ref="K352:K356"/>
    <mergeCell ref="L352:L356"/>
    <mergeCell ref="M352:M356"/>
    <mergeCell ref="N352:N356"/>
    <mergeCell ref="O352:O356"/>
    <mergeCell ref="P352:P356"/>
    <mergeCell ref="Q352:Q356"/>
    <mergeCell ref="R352:R356"/>
    <mergeCell ref="S352:S356"/>
    <mergeCell ref="T352:T356"/>
    <mergeCell ref="A245:C245"/>
    <mergeCell ref="A296:C296"/>
    <mergeCell ref="U362:U366"/>
    <mergeCell ref="V362:V366"/>
    <mergeCell ref="W362:W366"/>
    <mergeCell ref="D362:D366"/>
    <mergeCell ref="E362:E366"/>
    <mergeCell ref="F362:F366"/>
    <mergeCell ref="G362:G366"/>
    <mergeCell ref="H362:H366"/>
    <mergeCell ref="I362:I366"/>
    <mergeCell ref="J362:J366"/>
    <mergeCell ref="K362:K366"/>
    <mergeCell ref="L362:L366"/>
    <mergeCell ref="M362:M366"/>
    <mergeCell ref="N362:N366"/>
    <mergeCell ref="O362:O366"/>
    <mergeCell ref="P362:P366"/>
    <mergeCell ref="Q362:Q366"/>
    <mergeCell ref="R362:R366"/>
    <mergeCell ref="S362:S366"/>
    <mergeCell ref="T362:T366"/>
    <mergeCell ref="U352:U356"/>
    <mergeCell ref="V352:V356"/>
    <mergeCell ref="W352:W356"/>
    <mergeCell ref="D357:D361"/>
    <mergeCell ref="E357:E361"/>
    <mergeCell ref="F357:F361"/>
    <mergeCell ref="G357:G361"/>
    <mergeCell ref="H357:H361"/>
    <mergeCell ref="I357:I361"/>
    <mergeCell ref="J357:J361"/>
  </mergeCells>
  <hyperlinks>
    <hyperlink ref="C318" r:id="rId1" location="/6-colour-green_ral6037" xr:uid="{00000000-0004-0000-0100-000000000000}"/>
    <hyperlink ref="C313" r:id="rId2" location="/6-colour-green_ral6037" xr:uid="{00000000-0004-0000-0100-000001000000}"/>
    <hyperlink ref="C308" r:id="rId3" location="/6-colour-green_ral6037" xr:uid="{00000000-0004-0000-0100-000002000000}"/>
    <hyperlink ref="C303" r:id="rId4" location="/6-colour-green_ral6037" xr:uid="{00000000-0004-0000-0100-000003000000}"/>
    <hyperlink ref="C298" r:id="rId5" location="/6-colour-green_ral6037" xr:uid="{00000000-0004-0000-0100-000004000000}"/>
    <hyperlink ref="C292" r:id="rId6" location="/4-colour-yellow_ral1021" xr:uid="{00000000-0004-0000-0100-000005000000}"/>
    <hyperlink ref="C363" r:id="rId7" location="/6-colour-green_ral6037" xr:uid="{00000000-0004-0000-0100-000006000000}"/>
    <hyperlink ref="C358" r:id="rId8" location="/6-colour-green_ral6037" xr:uid="{00000000-0004-0000-0100-000007000000}"/>
    <hyperlink ref="C353" r:id="rId9" location="/6-colour-green_ral6037" xr:uid="{00000000-0004-0000-0100-000008000000}"/>
    <hyperlink ref="C348" r:id="rId10" location="/6-colour-green_ral6037" xr:uid="{00000000-0004-0000-0100-000009000000}"/>
    <hyperlink ref="C343" r:id="rId11" location="/6-colour-green_ral6037" xr:uid="{00000000-0004-0000-0100-00000A000000}"/>
    <hyperlink ref="C338" r:id="rId12" location="/6-colour-green_ral6037" xr:uid="{00000000-0004-0000-0100-00000B000000}"/>
    <hyperlink ref="C333" r:id="rId13" location="/6-colour-green_ral6037" xr:uid="{00000000-0004-0000-0100-00000C000000}"/>
    <hyperlink ref="C328" r:id="rId14" location="/6-colour-green_ral6037" xr:uid="{00000000-0004-0000-0100-00000D000000}"/>
    <hyperlink ref="C323" r:id="rId15" location="/6-colour-green_ral6037" xr:uid="{00000000-0004-0000-0100-00000E000000}"/>
    <hyperlink ref="C6:C10" r:id="rId16" location="/2-colour-blue_ral5015" display="CELLS / H.001" xr:uid="{0812A28B-C147-4CE6-9565-AF77FD91AFAC}"/>
    <hyperlink ref="C11:C15" r:id="rId17" location="/2-colour-blue_ral5015" display="FRAGMENTS / H.002" xr:uid="{8C78E155-2A83-4431-BFB6-C7FC40F13251}"/>
    <hyperlink ref="C16:C20" r:id="rId18" location="/2-colour-blue_ral5015" display="SPORES / H.003" xr:uid="{BA3E038A-8EF3-49B3-9B42-3A06C31BFA8A}"/>
    <hyperlink ref="C22:C26" r:id="rId19" location="/2-colour-blue_ral5015" display="RADICALS / H.004" xr:uid="{5C7C597A-3C3A-4D6E-9BFD-4115F70667DB}"/>
    <hyperlink ref="C27:C31" r:id="rId20" location="/2-colour-blue_ral5015" display="LIPIDS H.005" xr:uid="{1C9EF842-8145-405F-AEB6-18F7C73D529F}"/>
    <hyperlink ref="C32:C36" r:id="rId21" location="/2-colour-blue_ral5015" display="MOLTS / H.006" xr:uid="{69D314DF-12D3-40DB-B90B-EF2715EA280F}"/>
    <hyperlink ref="C37:C41" r:id="rId22" location="/2-colour-blue_ral5015" display="RAPTORS / H.007" xr:uid="{DEE5DF75-56BB-4A6D-A3A8-C1EDD227E739}"/>
    <hyperlink ref="C42:C46" r:id="rId23" location="/2-colour-blue_ral5015" display="FRACTIONS / H.008" xr:uid="{7273C422-AE7C-4847-B2D5-EF11C67612BA}"/>
    <hyperlink ref="C47:C51" r:id="rId24" location="/2-colour-blue_ral5015" display="INVERTS / H.009" xr:uid="{8216C7A3-7C1E-4E8C-8508-67F663FE471A}"/>
    <hyperlink ref="C52:C56" r:id="rId25" location="/2-colour-blue_ral5015" display="PARASITES / H.010" xr:uid="{58C7AE4E-FB31-4810-AECC-71BE508E61DE}"/>
    <hyperlink ref="C58:C62" r:id="rId26" location="/2-colour-blue_ral5015" display="RADIATION / H.011" xr:uid="{3215EF89-ECCE-4D34-B201-84648F76B075}"/>
    <hyperlink ref="C63:C67" r:id="rId27" location="/13-colour-fluorescent_pink" display="MICROBES / H.012" xr:uid="{E6105CF0-E461-4DC2-A4DC-688B56293BAD}"/>
    <hyperlink ref="C68:C72" r:id="rId28" location="/15-colour-fluorescent_orange" display="FUNGUS / H.013" xr:uid="{6F44C213-789B-4179-81AB-4CC1C66AB4AC}"/>
    <hyperlink ref="C74:C78" r:id="rId29" location="/9-colour-grey_ral7037" display="SEDIMENTS / H.015" xr:uid="{EAD02332-F030-4964-93A2-10DE1C5FCD9E}"/>
    <hyperlink ref="C79:C83" r:id="rId30" location="/4-colour-yellow_ral1021" display="TRUFFLES / H.016" xr:uid="{1DE355D2-7255-44F7-B284-C246B60F1E51}"/>
    <hyperlink ref="C84:C88" r:id="rId31" location="/9-colour-grey_ral7037" display="TERMITES / H.017" xr:uid="{38D846F0-30CE-4B20-B29E-2BAC293B4B8D}"/>
    <hyperlink ref="C89:C93" r:id="rId32" location="/8-colour-dark_blue_ral5002" display="AXIOMS / H.018" xr:uid="{3CB387E3-CB8D-4963-8344-4853101FB664}"/>
    <hyperlink ref="C94:C98" r:id="rId33" location="/9-colour-grey_ral7037" display="FLAKES / H.019" xr:uid="{47BEEE9E-21CE-4D58-9534-982D4C4F5667}"/>
    <hyperlink ref="C99:C103" r:id="rId34" location="/13-colour-fluorescent_pink" display="JUMBOS / H.020" xr:uid="{44542DFC-B2AD-4FE3-8C6F-CE6EDE4F5B82}"/>
    <hyperlink ref="C105:C109" r:id="rId35" location="/7-colour-orange_ral2004" display="WAVES / H.021" xr:uid="{7CD03B14-86F8-41B2-BE54-262770EAFA12}"/>
    <hyperlink ref="C110:C114" r:id="rId36" location="/3-colour-red_ral3020" display="TRIS / H.022" xr:uid="{4492E8B4-F1E3-4A62-A5C7-0C8ED6A646C8}"/>
    <hyperlink ref="C115:C119" r:id="rId37" location="/14-colour-fluorescent_yellow" display="CAPSULES / H.023" xr:uid="{2E173590-BC23-4D46-A26D-104C0CCCF86E}"/>
    <hyperlink ref="C120:C124" r:id="rId38" location="/4-colour-yellow_ral1021" display="ELIPSIS / H.024" xr:uid="{583F5BE9-5070-4731-BE5F-1D05A67F68B6}"/>
    <hyperlink ref="C126:C130" r:id="rId39" location="/9-colour-grey_ral7037" display="COCOONS / H.028 " xr:uid="{852F2A2B-EB5A-48D9-81FF-E74488B14D0B}"/>
    <hyperlink ref="C131:C135" r:id="rId40" location="/12-colour-fluorescent_green" display="DIFFUSION / H.029" xr:uid="{4E123A85-43BF-49D5-A088-9381F490AC26}"/>
    <hyperlink ref="C136:C140" r:id="rId41" location="/2-colour-blue_ral5015" display="EGGS / H.030" xr:uid="{AAFB3489-4785-456A-8544-3A2671A8B1A1}"/>
    <hyperlink ref="C141:C145" r:id="rId42" location="/14-colour-fluorescent_yellow" display="OCTOPUSES / H.031" xr:uid="{ACA8D47B-9BD9-4CC1-82C3-778E0BCAC677}"/>
    <hyperlink ref="C146:C150" r:id="rId43" location="/4-colour-yellow_ral1021" display="STEROIDS / H.032" xr:uid="{C15D4448-EA31-4752-8600-E113F7098245}"/>
    <hyperlink ref="C152:C156" r:id="rId44" location="/9-colour-grey_ral7037" display="LEDGES / H.034" xr:uid="{70021A3A-6237-45E9-A1CC-4397B7981B3B}"/>
    <hyperlink ref="C157:C161" r:id="rId45" location="/8-colour-dark_blue_ral5002" display="VEINS / H.035" xr:uid="{C2CF87BC-8B54-47B5-91A0-A85B6031A0AC}"/>
    <hyperlink ref="C162:C166" r:id="rId46" location="/7-colour-orange_ral2004" display="EROSIONS / H.036" xr:uid="{95F48D9C-52BC-494A-896B-B7BCD53C549F}"/>
    <hyperlink ref="C168:C172" r:id="rId47" location="/7-colour-orange_ral2004" display="DIGITS / H.038" xr:uid="{F4BD757F-F4F1-4EB6-8DC5-E113568B2148}"/>
    <hyperlink ref="C174:C178" r:id="rId48" location="/4-colour-yellow_ral1021" display="CRACKS / H.039" xr:uid="{A739D0E6-5889-4F04-A000-22E5B5AC1881}"/>
    <hyperlink ref="C179:C183" r:id="rId49" location="/14-colour-fluorescent_yellow" display="HUECOS / H.040" xr:uid="{02C84CF6-83F3-4137-B735-56C63355D5FB}"/>
    <hyperlink ref="C184:C188" r:id="rId50" location="/5-colour-violet_ral4008" display="MUSHROOM / H.041" xr:uid="{45A82537-FAEE-4974-821F-A06DF5E125BE}"/>
    <hyperlink ref="C189:C193" r:id="rId51" location="/9-colour-grey_ral7037" display="BUMPS / H.042" xr:uid="{F78AD0EA-B81B-460F-B9E9-A04B8CAF26F5}"/>
    <hyperlink ref="C194:C198" r:id="rId52" location="/5-colour-violet_ral4008" display="THE SLICES / H.044" xr:uid="{7CAEDD82-A87C-4D5C-85B8-6F1F609BE20D}"/>
    <hyperlink ref="C200:C204" r:id="rId53" location="/2-colour-blue_ral5015" display="DENSE 01 / H.045" xr:uid="{F7102C3D-5F5F-4E44-8D17-FD15B8591D80}"/>
    <hyperlink ref="C205:C209" r:id="rId54" location="/2-colour-blue_ral5015" display="DENSE 02 / H.046" xr:uid="{79EA319A-597B-49F5-9361-957B83684CDE}"/>
    <hyperlink ref="C210:C214" r:id="rId55" location="/2-colour-blue_ral5015" display="DENSE 03 / H.047" xr:uid="{F4C89CAF-CD46-430B-A9F5-E0161A743399}"/>
    <hyperlink ref="C215:C219" r:id="rId56" location="/2-colour-blue_ral5015" display="DENSE 04 / H.048" xr:uid="{12D1DD94-EA9F-4273-94D9-E36186CE613F}"/>
    <hyperlink ref="C220:C224" r:id="rId57" location="/2-colour-blue_ral5015" display="DENSE 05 / H.049" xr:uid="{303C6D9F-58E3-4799-901C-8C7235CE0DA9}"/>
    <hyperlink ref="C225:C229" r:id="rId58" location="/2-colour-blue_ral5015" display="DENSE 06 / H.050" xr:uid="{2625C884-224D-40B6-ADB5-6BA2F32F15E2}"/>
    <hyperlink ref="C230:C234" r:id="rId59" location="/2-colour-blue_ral5015" display="DENSE 07 / H.051" xr:uid="{8174CD64-B3E0-4B1B-BFB0-27C2CC5B2679}"/>
    <hyperlink ref="C235:C239" r:id="rId60" location="/2-colour-blue_ral5015" display="DENSE 08 / H.052" xr:uid="{40D919FF-B61C-4DCD-9B1F-DB18FBB95E0D}"/>
    <hyperlink ref="C240:C244" r:id="rId61" location="/2-colour-blue_ral5015" display="LEAF DISORDERS / H.053" xr:uid="{7B905D94-AE5D-4EC1-A023-D1D006CCF6C1}"/>
    <hyperlink ref="C246:C250" r:id="rId62" location="/2-colour-blue_ral5015" display="BASIC - BALLS 1 / H.054" xr:uid="{8F204853-DB26-4312-A21F-F819DD9DA78E}"/>
    <hyperlink ref="C251:C255" r:id="rId63" location="/2-colour-blue_ral5015" display="BASIC - BALLS 2 / H.055" xr:uid="{13B8C523-C5BC-4F65-86DD-630D3415588C}"/>
    <hyperlink ref="C256:C260" r:id="rId64" location="/2-colour-blue_ral5015" display="BASIC - BALLS 3 / H.056" xr:uid="{B1FD3BE1-114B-48AC-A6AB-18F48FE603C2}"/>
    <hyperlink ref="C261:C265" r:id="rId65" location="/2-colour-blue_ral5015" display="BASIC - BALLS 4 / H.057" xr:uid="{6369FBD5-F4A9-4AA0-BFD3-287379A4CB9A}"/>
    <hyperlink ref="C266:C270" r:id="rId66" location="/2-colour-blue_ral5015" display="BASIC - BALLS 5 / H.058" xr:uid="{F08F08F7-1439-424F-9BD9-34DB203E8041}"/>
    <hyperlink ref="C271:C275" r:id="rId67" location="/2-colour-blue_ral5015" display="BASIC - BALLS 6 / H.059" xr:uid="{60AAA728-B84D-4F09-BA0E-18ED21EE11E4}"/>
    <hyperlink ref="C276:C280" r:id="rId68" location="/2-colour-blue_ral5015" display="BASIC - BALLS 7 / H.060" xr:uid="{D5EE1038-0CC8-4B87-93B0-1754BFF280BC}"/>
    <hyperlink ref="C281:C285" r:id="rId69" location="/2-colour-blue_ral5015" display="BASIC - BALLS 8 / H.061" xr:uid="{8E3E3AF3-33A6-4A4A-BF7A-D428F94AA23E}"/>
    <hyperlink ref="C286:C290" r:id="rId70" location="/2-colour-blue_ral5015" display="BASIC - BALLS 9 / H.062" xr:uid="{BDB19440-04AA-4C7C-89C4-31020D288C9A}"/>
  </hyperlinks>
  <pageMargins left="0.7" right="0.7" top="0.75" bottom="0.75" header="0.3" footer="0.3"/>
  <drawing r:id="rId7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4"/>
  <sheetViews>
    <sheetView topLeftCell="A16" workbookViewId="0">
      <selection activeCell="D40" sqref="D40"/>
    </sheetView>
  </sheetViews>
  <sheetFormatPr defaultColWidth="9.140625" defaultRowHeight="15" x14ac:dyDescent="0.25"/>
  <cols>
    <col min="1" max="1" width="16.85546875" style="1" customWidth="1"/>
    <col min="2" max="3" width="10.7109375" style="1" customWidth="1"/>
    <col min="4" max="4" width="2.7109375" style="1" customWidth="1"/>
    <col min="5" max="7" width="10.7109375" style="1" customWidth="1"/>
    <col min="8" max="8" width="4.42578125" style="1" customWidth="1"/>
    <col min="9" max="9" width="12.7109375" style="1" customWidth="1"/>
    <col min="10" max="10" width="11" style="1" customWidth="1"/>
    <col min="11" max="11" width="10.7109375" style="1" customWidth="1"/>
    <col min="12" max="12" width="2.7109375" style="1" customWidth="1"/>
    <col min="13" max="15" width="10.7109375" style="1" customWidth="1"/>
    <col min="16" max="16384" width="9.140625" style="1"/>
  </cols>
  <sheetData>
    <row r="1" spans="1:17" ht="16.350000000000001" customHeight="1" x14ac:dyDescent="0.25">
      <c r="F1" s="2" t="s">
        <v>68</v>
      </c>
      <c r="G1" s="3"/>
      <c r="H1" s="2"/>
      <c r="I1" s="4"/>
      <c r="K1" s="5" t="s">
        <v>70</v>
      </c>
      <c r="L1" s="5"/>
      <c r="M1" s="5"/>
      <c r="N1" s="5"/>
    </row>
    <row r="2" spans="1:17" ht="16.350000000000001" customHeight="1" x14ac:dyDescent="0.25">
      <c r="F2" s="6" t="s">
        <v>69</v>
      </c>
      <c r="G2" s="6"/>
      <c r="H2" s="7"/>
      <c r="I2" s="8"/>
      <c r="K2" s="4" t="s">
        <v>71</v>
      </c>
      <c r="L2" s="4"/>
      <c r="M2" s="4"/>
    </row>
    <row r="3" spans="1:17" ht="16.350000000000001" customHeight="1" x14ac:dyDescent="0.25">
      <c r="H3" s="7"/>
      <c r="I3" s="8"/>
      <c r="K3" s="4" t="s">
        <v>72</v>
      </c>
      <c r="L3" s="4"/>
      <c r="M3" s="4"/>
    </row>
    <row r="4" spans="1:17" s="9" customFormat="1" ht="16.350000000000001" customHeight="1" x14ac:dyDescent="0.25">
      <c r="H4" s="7"/>
      <c r="I4" s="10"/>
      <c r="K4" s="11" t="s">
        <v>73</v>
      </c>
      <c r="L4" s="11"/>
      <c r="M4" s="11"/>
    </row>
    <row r="5" spans="1:17" s="9" customFormat="1" ht="16.350000000000001" customHeight="1" x14ac:dyDescent="0.3">
      <c r="A5" s="12"/>
      <c r="B5" s="12"/>
      <c r="H5" s="13"/>
      <c r="I5" s="10"/>
    </row>
    <row r="6" spans="1:17" s="9" customFormat="1" ht="16.350000000000001" customHeight="1" thickBot="1" x14ac:dyDescent="0.3">
      <c r="H6" s="13"/>
      <c r="I6" s="10"/>
    </row>
    <row r="7" spans="1:17" s="9" customFormat="1" ht="16.350000000000001" customHeight="1" x14ac:dyDescent="0.25">
      <c r="A7" s="14"/>
      <c r="B7" s="15"/>
      <c r="C7" s="15"/>
      <c r="D7" s="15"/>
      <c r="E7" s="15"/>
      <c r="F7" s="15"/>
      <c r="G7" s="15"/>
      <c r="H7" s="16"/>
      <c r="I7" s="17"/>
      <c r="J7" s="15"/>
      <c r="K7" s="15"/>
      <c r="L7" s="15"/>
      <c r="M7" s="15"/>
      <c r="N7" s="15"/>
      <c r="O7" s="15"/>
      <c r="P7" s="18"/>
      <c r="Q7" s="19"/>
    </row>
    <row r="8" spans="1:17" s="9" customFormat="1" ht="19.350000000000001" customHeight="1" x14ac:dyDescent="0.25">
      <c r="A8" s="20" t="s">
        <v>25</v>
      </c>
      <c r="B8" s="21"/>
      <c r="C8" s="21"/>
      <c r="D8" s="22"/>
      <c r="E8" s="22"/>
      <c r="F8" s="22"/>
      <c r="G8" s="22"/>
      <c r="H8" s="22"/>
      <c r="I8" s="21" t="s">
        <v>26</v>
      </c>
      <c r="J8" s="21"/>
      <c r="K8" s="23"/>
      <c r="L8" s="24"/>
      <c r="M8" s="24"/>
      <c r="N8" s="24"/>
      <c r="O8" s="24"/>
      <c r="P8" s="25"/>
      <c r="Q8" s="19"/>
    </row>
    <row r="9" spans="1:17" s="9" customFormat="1" ht="10.35" customHeight="1" x14ac:dyDescent="0.25">
      <c r="A9" s="26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19"/>
    </row>
    <row r="10" spans="1:17" s="9" customFormat="1" ht="16.350000000000001" customHeight="1" x14ac:dyDescent="0.25">
      <c r="A10" s="27" t="s">
        <v>27</v>
      </c>
      <c r="B10" s="28"/>
      <c r="C10" s="28"/>
      <c r="D10" s="29"/>
      <c r="E10" s="28" t="s">
        <v>28</v>
      </c>
      <c r="F10" s="28"/>
      <c r="G10" s="28"/>
      <c r="H10" s="29"/>
      <c r="I10" s="28" t="s">
        <v>27</v>
      </c>
      <c r="J10" s="28"/>
      <c r="K10" s="28"/>
      <c r="L10" s="29"/>
      <c r="M10" s="28" t="s">
        <v>28</v>
      </c>
      <c r="N10" s="28"/>
      <c r="O10" s="28"/>
      <c r="P10" s="25"/>
      <c r="Q10" s="19"/>
    </row>
    <row r="11" spans="1:17" s="9" customFormat="1" ht="18" customHeight="1" x14ac:dyDescent="0.25">
      <c r="A11" s="843"/>
      <c r="B11" s="823"/>
      <c r="C11" s="824"/>
      <c r="D11" s="30"/>
      <c r="E11" s="822"/>
      <c r="F11" s="823"/>
      <c r="G11" s="824"/>
      <c r="H11" s="30"/>
      <c r="I11" s="822"/>
      <c r="J11" s="823"/>
      <c r="K11" s="824"/>
      <c r="L11" s="30"/>
      <c r="M11" s="822"/>
      <c r="N11" s="823"/>
      <c r="O11" s="824"/>
      <c r="P11" s="25"/>
      <c r="Q11" s="19"/>
    </row>
    <row r="12" spans="1:17" s="9" customFormat="1" ht="7.35" customHeight="1" x14ac:dyDescent="0.25">
      <c r="A12" s="31"/>
      <c r="B12" s="29"/>
      <c r="C12" s="29"/>
      <c r="D12" s="29"/>
      <c r="E12" s="32"/>
      <c r="F12" s="32"/>
      <c r="G12" s="32"/>
      <c r="H12" s="29"/>
      <c r="I12" s="29"/>
      <c r="J12" s="29"/>
      <c r="K12" s="29"/>
      <c r="L12" s="29"/>
      <c r="M12" s="32"/>
      <c r="N12" s="32"/>
      <c r="O12" s="32"/>
      <c r="P12" s="25"/>
      <c r="Q12" s="19"/>
    </row>
    <row r="13" spans="1:17" s="9" customFormat="1" ht="16.350000000000001" customHeight="1" x14ac:dyDescent="0.25">
      <c r="A13" s="27" t="s">
        <v>29</v>
      </c>
      <c r="B13" s="28"/>
      <c r="C13" s="28"/>
      <c r="D13" s="29"/>
      <c r="E13" s="28" t="s">
        <v>30</v>
      </c>
      <c r="F13" s="28"/>
      <c r="G13" s="28"/>
      <c r="H13" s="29"/>
      <c r="I13" s="28" t="s">
        <v>29</v>
      </c>
      <c r="J13" s="28"/>
      <c r="K13" s="28"/>
      <c r="L13" s="29"/>
      <c r="M13" s="28" t="s">
        <v>30</v>
      </c>
      <c r="N13" s="28"/>
      <c r="O13" s="28"/>
      <c r="P13" s="25"/>
      <c r="Q13" s="19"/>
    </row>
    <row r="14" spans="1:17" s="9" customFormat="1" ht="18" customHeight="1" x14ac:dyDescent="0.25">
      <c r="A14" s="843"/>
      <c r="B14" s="823"/>
      <c r="C14" s="824"/>
      <c r="D14" s="33"/>
      <c r="E14" s="819"/>
      <c r="F14" s="820"/>
      <c r="G14" s="821"/>
      <c r="H14" s="33"/>
      <c r="I14" s="822"/>
      <c r="J14" s="823"/>
      <c r="K14" s="824"/>
      <c r="L14" s="33"/>
      <c r="M14" s="819"/>
      <c r="N14" s="820"/>
      <c r="O14" s="821"/>
      <c r="P14" s="25"/>
      <c r="Q14" s="19"/>
    </row>
    <row r="15" spans="1:17" s="9" customFormat="1" ht="7.35" customHeight="1" x14ac:dyDescent="0.25">
      <c r="A15" s="31"/>
      <c r="B15" s="29"/>
      <c r="C15" s="29"/>
      <c r="D15" s="29"/>
      <c r="E15" s="32"/>
      <c r="F15" s="32"/>
      <c r="G15" s="32"/>
      <c r="H15" s="29"/>
      <c r="I15" s="29"/>
      <c r="J15" s="29"/>
      <c r="K15" s="29"/>
      <c r="L15" s="29"/>
      <c r="M15" s="32"/>
      <c r="N15" s="32"/>
      <c r="O15" s="32"/>
      <c r="P15" s="25"/>
      <c r="Q15" s="19"/>
    </row>
    <row r="16" spans="1:17" s="9" customFormat="1" ht="16.350000000000001" customHeight="1" x14ac:dyDescent="0.25">
      <c r="A16" s="27" t="s">
        <v>31</v>
      </c>
      <c r="B16" s="28"/>
      <c r="C16" s="28"/>
      <c r="D16" s="29"/>
      <c r="E16" s="28" t="s">
        <v>32</v>
      </c>
      <c r="F16" s="28"/>
      <c r="G16" s="28"/>
      <c r="H16" s="29"/>
      <c r="I16" s="28" t="s">
        <v>31</v>
      </c>
      <c r="J16" s="28"/>
      <c r="K16" s="28"/>
      <c r="L16" s="29"/>
      <c r="M16" s="28" t="s">
        <v>32</v>
      </c>
      <c r="N16" s="28"/>
      <c r="O16" s="28"/>
      <c r="P16" s="25"/>
      <c r="Q16" s="19"/>
    </row>
    <row r="17" spans="1:17" ht="18" customHeight="1" x14ac:dyDescent="0.25">
      <c r="A17" s="852"/>
      <c r="B17" s="820"/>
      <c r="C17" s="821"/>
      <c r="D17" s="33"/>
      <c r="E17" s="819"/>
      <c r="F17" s="820"/>
      <c r="G17" s="821"/>
      <c r="H17" s="34"/>
      <c r="I17" s="819"/>
      <c r="J17" s="820"/>
      <c r="K17" s="821"/>
      <c r="L17" s="33"/>
      <c r="M17" s="819"/>
      <c r="N17" s="820"/>
      <c r="O17" s="821"/>
      <c r="P17" s="35"/>
      <c r="Q17" s="36"/>
    </row>
    <row r="18" spans="1:17" ht="7.35" customHeight="1" x14ac:dyDescent="0.25">
      <c r="A18" s="31"/>
      <c r="B18" s="29"/>
      <c r="C18" s="29"/>
      <c r="D18" s="29"/>
      <c r="E18" s="32"/>
      <c r="F18" s="32"/>
      <c r="G18" s="32"/>
      <c r="H18" s="29"/>
      <c r="I18" s="29"/>
      <c r="J18" s="29"/>
      <c r="K18" s="29"/>
      <c r="L18" s="29"/>
      <c r="M18" s="37"/>
      <c r="N18" s="37"/>
      <c r="O18" s="37"/>
      <c r="P18" s="35"/>
      <c r="Q18" s="36"/>
    </row>
    <row r="19" spans="1:17" ht="16.350000000000001" customHeight="1" x14ac:dyDescent="0.25">
      <c r="A19" s="27" t="s">
        <v>33</v>
      </c>
      <c r="B19" s="28"/>
      <c r="C19" s="28"/>
      <c r="D19" s="29"/>
      <c r="E19" s="29" t="s">
        <v>113</v>
      </c>
      <c r="F19" s="28"/>
      <c r="G19" s="28"/>
      <c r="H19" s="29"/>
      <c r="I19" s="28" t="s">
        <v>33</v>
      </c>
      <c r="J19" s="28"/>
      <c r="K19" s="28"/>
      <c r="L19" s="38"/>
      <c r="M19" s="24"/>
      <c r="N19" s="29"/>
      <c r="O19" s="29"/>
      <c r="P19" s="35"/>
      <c r="Q19" s="36"/>
    </row>
    <row r="20" spans="1:17" ht="18" customHeight="1" x14ac:dyDescent="0.25">
      <c r="A20" s="843"/>
      <c r="B20" s="823"/>
      <c r="C20" s="824"/>
      <c r="D20" s="33"/>
      <c r="E20" s="819"/>
      <c r="F20" s="820"/>
      <c r="G20" s="821"/>
      <c r="H20" s="34"/>
      <c r="I20" s="822"/>
      <c r="J20" s="823"/>
      <c r="K20" s="824"/>
      <c r="L20" s="30"/>
      <c r="M20" s="844"/>
      <c r="N20" s="844"/>
      <c r="O20" s="844"/>
      <c r="P20" s="35"/>
      <c r="Q20" s="36"/>
    </row>
    <row r="21" spans="1:17" ht="7.35" customHeight="1" x14ac:dyDescent="0.25">
      <c r="A21" s="31"/>
      <c r="B21" s="29"/>
      <c r="C21" s="29"/>
      <c r="D21" s="29"/>
      <c r="E21" s="32"/>
      <c r="F21" s="32"/>
      <c r="G21" s="32"/>
      <c r="H21" s="29"/>
      <c r="I21" s="29"/>
      <c r="J21" s="29"/>
      <c r="K21" s="29"/>
      <c r="L21" s="29"/>
      <c r="M21" s="32"/>
      <c r="N21" s="32"/>
      <c r="O21" s="32"/>
      <c r="P21" s="35"/>
      <c r="Q21" s="36"/>
    </row>
    <row r="22" spans="1:17" ht="16.350000000000001" customHeight="1" x14ac:dyDescent="0.25">
      <c r="A22" s="27" t="s">
        <v>34</v>
      </c>
      <c r="B22" s="28"/>
      <c r="C22" s="28"/>
      <c r="D22" s="29"/>
      <c r="E22" s="28" t="s">
        <v>35</v>
      </c>
      <c r="F22" s="28"/>
      <c r="G22" s="28"/>
      <c r="H22" s="29"/>
      <c r="I22" s="28" t="s">
        <v>34</v>
      </c>
      <c r="J22" s="28"/>
      <c r="K22" s="28"/>
      <c r="L22" s="29"/>
      <c r="M22" s="28" t="s">
        <v>35</v>
      </c>
      <c r="N22" s="28"/>
      <c r="O22" s="28"/>
      <c r="P22" s="35"/>
      <c r="Q22" s="36"/>
    </row>
    <row r="23" spans="1:17" ht="18" customHeight="1" x14ac:dyDescent="0.25">
      <c r="A23" s="852"/>
      <c r="B23" s="820"/>
      <c r="C23" s="821"/>
      <c r="D23" s="33"/>
      <c r="E23" s="853"/>
      <c r="F23" s="823"/>
      <c r="G23" s="824"/>
      <c r="H23" s="34"/>
      <c r="I23" s="819"/>
      <c r="J23" s="820"/>
      <c r="K23" s="821"/>
      <c r="L23" s="33"/>
      <c r="M23" s="822"/>
      <c r="N23" s="823"/>
      <c r="O23" s="824"/>
      <c r="P23" s="35"/>
      <c r="Q23" s="36"/>
    </row>
    <row r="24" spans="1:17" ht="16.350000000000001" customHeight="1" x14ac:dyDescent="0.25">
      <c r="A24" s="26"/>
      <c r="B24" s="24"/>
      <c r="C24" s="24"/>
      <c r="D24" s="24"/>
      <c r="E24" s="39"/>
      <c r="F24" s="39"/>
      <c r="G24" s="39"/>
      <c r="H24" s="24"/>
      <c r="I24" s="24"/>
      <c r="J24" s="24"/>
      <c r="K24" s="24"/>
      <c r="L24" s="24"/>
      <c r="M24" s="39"/>
      <c r="N24" s="39"/>
      <c r="O24" s="39"/>
      <c r="P24" s="35"/>
      <c r="Q24" s="36"/>
    </row>
    <row r="25" spans="1:17" ht="16.350000000000001" customHeight="1" thickBot="1" x14ac:dyDescent="0.3">
      <c r="A25" s="40"/>
      <c r="B25" s="41"/>
      <c r="C25" s="42"/>
      <c r="D25" s="42"/>
      <c r="E25" s="42"/>
      <c r="F25" s="42"/>
      <c r="G25" s="43"/>
      <c r="H25" s="43"/>
      <c r="I25" s="42"/>
      <c r="J25" s="41"/>
      <c r="K25" s="41"/>
      <c r="L25" s="41"/>
      <c r="M25" s="42"/>
      <c r="N25" s="42"/>
      <c r="O25" s="42"/>
      <c r="P25" s="44"/>
      <c r="Q25" s="36"/>
    </row>
    <row r="26" spans="1:17" ht="16.350000000000001" customHeight="1" thickBot="1" x14ac:dyDescent="0.3">
      <c r="A26" s="45"/>
      <c r="B26" s="46"/>
      <c r="C26" s="46"/>
      <c r="D26" s="46"/>
      <c r="E26" s="46"/>
      <c r="F26" s="46"/>
      <c r="G26" s="45"/>
      <c r="H26" s="45"/>
      <c r="I26" s="46"/>
      <c r="J26" s="46"/>
      <c r="K26" s="46"/>
      <c r="L26" s="46"/>
      <c r="M26" s="46"/>
      <c r="N26" s="46"/>
      <c r="O26" s="46"/>
      <c r="P26" s="46"/>
    </row>
    <row r="27" spans="1:17" ht="16.350000000000001" customHeight="1" thickBot="1" x14ac:dyDescent="0.3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9"/>
      <c r="N27" s="50"/>
      <c r="O27" s="50"/>
      <c r="P27" s="51"/>
      <c r="Q27" s="36"/>
    </row>
    <row r="28" spans="1:17" ht="21.95" customHeight="1" thickBot="1" x14ac:dyDescent="0.3">
      <c r="A28" s="52" t="s">
        <v>36</v>
      </c>
      <c r="B28" s="53"/>
      <c r="C28" s="54"/>
      <c r="D28" s="54"/>
      <c r="E28" s="54"/>
      <c r="F28" s="54"/>
      <c r="G28" s="54"/>
      <c r="H28" s="54"/>
      <c r="I28" s="252"/>
      <c r="J28" s="54"/>
      <c r="K28" s="54"/>
      <c r="L28" s="55"/>
      <c r="M28" s="56"/>
      <c r="N28" s="57"/>
      <c r="O28" s="57"/>
      <c r="P28" s="58"/>
      <c r="Q28" s="36"/>
    </row>
    <row r="29" spans="1:17" ht="9.6" customHeight="1" thickBot="1" x14ac:dyDescent="0.3">
      <c r="A29" s="59"/>
      <c r="B29" s="54"/>
      <c r="C29" s="54"/>
      <c r="D29" s="54"/>
      <c r="E29" s="54"/>
      <c r="F29" s="54"/>
      <c r="G29" s="54"/>
      <c r="H29" s="54"/>
      <c r="I29" s="254"/>
      <c r="J29" s="54"/>
      <c r="K29" s="54"/>
      <c r="L29" s="55"/>
      <c r="M29" s="56"/>
      <c r="N29" s="57"/>
      <c r="O29" s="57"/>
      <c r="P29" s="58"/>
      <c r="Q29" s="36"/>
    </row>
    <row r="30" spans="1:17" ht="16.350000000000001" customHeight="1" thickBot="1" x14ac:dyDescent="0.3">
      <c r="A30" s="60" t="s">
        <v>37</v>
      </c>
      <c r="B30" s="54"/>
      <c r="C30" s="54"/>
      <c r="D30" s="54"/>
      <c r="E30" s="54"/>
      <c r="F30" s="54"/>
      <c r="G30" s="54"/>
      <c r="H30" s="253"/>
      <c r="I30" s="308" t="s">
        <v>92</v>
      </c>
      <c r="J30" s="54"/>
      <c r="K30" s="54"/>
      <c r="L30" s="258"/>
      <c r="M30" s="259"/>
      <c r="N30" s="260"/>
      <c r="O30" s="260"/>
      <c r="P30" s="261"/>
      <c r="Q30" s="36"/>
    </row>
    <row r="31" spans="1:17" ht="16.350000000000001" customHeight="1" thickBot="1" x14ac:dyDescent="0.3">
      <c r="A31" s="59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258"/>
      <c r="M31" s="259"/>
      <c r="N31" s="260"/>
      <c r="O31" s="260"/>
      <c r="P31" s="261"/>
      <c r="Q31" s="36"/>
    </row>
    <row r="32" spans="1:17" ht="18" customHeight="1" thickBot="1" x14ac:dyDescent="0.3">
      <c r="A32" s="61" t="s">
        <v>38</v>
      </c>
      <c r="B32" s="825">
        <f>'Fibreglass Volumes'!X1</f>
        <v>0</v>
      </c>
      <c r="C32" s="826"/>
      <c r="D32" s="62"/>
      <c r="E32" s="63"/>
      <c r="F32" s="64"/>
      <c r="G32" s="64"/>
      <c r="H32" s="65"/>
      <c r="I32" s="309" t="s">
        <v>8</v>
      </c>
      <c r="J32" s="827">
        <f>'PE Holds'!X2</f>
        <v>0</v>
      </c>
      <c r="K32" s="828"/>
      <c r="L32" s="257"/>
      <c r="M32" s="255"/>
      <c r="N32" s="255"/>
      <c r="O32" s="255"/>
      <c r="P32" s="256"/>
      <c r="Q32" s="36"/>
    </row>
    <row r="33" spans="1:17" ht="18" customHeight="1" thickBot="1" x14ac:dyDescent="0.3">
      <c r="A33" s="66" t="s">
        <v>39</v>
      </c>
      <c r="B33" s="832">
        <f>'Fibreglass Volumes'!X3</f>
        <v>0</v>
      </c>
      <c r="C33" s="833"/>
      <c r="D33" s="67"/>
      <c r="E33" s="68"/>
      <c r="F33" s="64"/>
      <c r="G33" s="67"/>
      <c r="H33" s="213"/>
      <c r="I33" s="309" t="s">
        <v>39</v>
      </c>
      <c r="J33" s="832">
        <f>'PE Holds'!X3</f>
        <v>0</v>
      </c>
      <c r="K33" s="842"/>
      <c r="L33" s="258"/>
      <c r="M33" s="259"/>
      <c r="N33" s="260"/>
      <c r="O33" s="255"/>
      <c r="P33" s="256"/>
      <c r="Q33" s="36"/>
    </row>
    <row r="34" spans="1:17" ht="11.1" customHeight="1" x14ac:dyDescent="0.25">
      <c r="A34" s="69"/>
      <c r="B34" s="70"/>
      <c r="C34" s="71"/>
      <c r="D34" s="72"/>
      <c r="E34" s="73"/>
      <c r="F34" s="67"/>
      <c r="G34" s="67"/>
      <c r="H34" s="213"/>
      <c r="I34" s="310"/>
      <c r="J34" s="311"/>
      <c r="K34" s="71"/>
      <c r="L34" s="36"/>
      <c r="M34" s="74"/>
      <c r="P34" s="58"/>
      <c r="Q34" s="36"/>
    </row>
    <row r="35" spans="1:17" ht="18" customHeight="1" x14ac:dyDescent="0.25">
      <c r="A35" s="75" t="s">
        <v>59</v>
      </c>
      <c r="B35" s="834">
        <v>35</v>
      </c>
      <c r="C35" s="835"/>
      <c r="D35" s="76"/>
      <c r="E35" s="24"/>
      <c r="F35" s="39"/>
      <c r="G35" s="24"/>
      <c r="H35" s="214"/>
      <c r="I35" s="312" t="s">
        <v>59</v>
      </c>
      <c r="J35" s="834">
        <v>40</v>
      </c>
      <c r="K35" s="835"/>
      <c r="L35" s="36"/>
      <c r="M35" s="57"/>
      <c r="P35" s="58"/>
      <c r="Q35" s="36"/>
    </row>
    <row r="36" spans="1:17" ht="18" customHeight="1" x14ac:dyDescent="0.25">
      <c r="A36" s="77" t="s">
        <v>40</v>
      </c>
      <c r="B36" s="836">
        <f>B35/100*B33</f>
        <v>0</v>
      </c>
      <c r="C36" s="837"/>
      <c r="D36" s="76"/>
      <c r="E36" s="24"/>
      <c r="F36" s="39"/>
      <c r="G36" s="24"/>
      <c r="H36" s="214"/>
      <c r="I36" s="313" t="s">
        <v>40</v>
      </c>
      <c r="J36" s="836">
        <f>J35/100*J33</f>
        <v>0</v>
      </c>
      <c r="K36" s="837"/>
      <c r="L36" s="36"/>
      <c r="P36" s="58"/>
      <c r="Q36" s="36"/>
    </row>
    <row r="37" spans="1:17" ht="12.6" customHeight="1" x14ac:dyDescent="0.25">
      <c r="A37" s="78"/>
      <c r="B37" s="79"/>
      <c r="C37" s="80"/>
      <c r="D37" s="76"/>
      <c r="E37" s="24"/>
      <c r="F37" s="39"/>
      <c r="G37" s="24"/>
      <c r="H37" s="214"/>
      <c r="I37" s="314"/>
      <c r="J37" s="315"/>
      <c r="K37" s="316"/>
      <c r="L37" s="36"/>
      <c r="M37" s="74"/>
      <c r="P37" s="58"/>
      <c r="Q37" s="36"/>
    </row>
    <row r="38" spans="1:17" ht="18" customHeight="1" x14ac:dyDescent="0.25">
      <c r="A38" s="75" t="s">
        <v>41</v>
      </c>
      <c r="B38" s="838">
        <f>B33-B36</f>
        <v>0</v>
      </c>
      <c r="C38" s="839"/>
      <c r="D38" s="76"/>
      <c r="E38" s="68"/>
      <c r="F38" s="24"/>
      <c r="G38" s="24"/>
      <c r="H38" s="214"/>
      <c r="I38" s="312" t="s">
        <v>41</v>
      </c>
      <c r="J38" s="838">
        <f>J33-J36</f>
        <v>0</v>
      </c>
      <c r="K38" s="839"/>
      <c r="L38" s="36"/>
      <c r="M38" s="57"/>
      <c r="P38" s="58"/>
      <c r="Q38" s="36"/>
    </row>
    <row r="39" spans="1:17" ht="18" customHeight="1" x14ac:dyDescent="0.25">
      <c r="A39" s="81"/>
      <c r="B39" s="82"/>
      <c r="C39" s="82"/>
      <c r="D39" s="34"/>
      <c r="E39" s="24"/>
      <c r="F39" s="24"/>
      <c r="G39" s="24"/>
      <c r="H39" s="24"/>
      <c r="I39" s="39"/>
      <c r="J39" s="39"/>
      <c r="K39" s="39"/>
      <c r="L39" s="57"/>
      <c r="P39" s="58"/>
      <c r="Q39" s="36"/>
    </row>
    <row r="40" spans="1:17" ht="18" customHeight="1" x14ac:dyDescent="0.25">
      <c r="A40" s="83" t="s">
        <v>42</v>
      </c>
      <c r="B40" s="840">
        <v>380</v>
      </c>
      <c r="C40" s="841"/>
      <c r="D40" s="76"/>
      <c r="E40" s="24"/>
      <c r="F40" s="24"/>
      <c r="G40" s="24"/>
      <c r="H40" s="24"/>
      <c r="I40" s="24"/>
      <c r="J40" s="24"/>
      <c r="K40" s="24"/>
      <c r="O40" s="106"/>
      <c r="P40" s="58"/>
      <c r="Q40" s="36"/>
    </row>
    <row r="41" spans="1:17" x14ac:dyDescent="0.25">
      <c r="A41" s="84"/>
      <c r="B41" s="82"/>
      <c r="C41" s="39"/>
      <c r="D41" s="39"/>
      <c r="E41" s="39"/>
      <c r="F41" s="24"/>
      <c r="G41" s="24"/>
      <c r="H41" s="24"/>
      <c r="I41" s="24"/>
      <c r="J41" s="24"/>
      <c r="K41" s="24"/>
      <c r="P41" s="58"/>
      <c r="Q41" s="36"/>
    </row>
    <row r="42" spans="1:17" ht="16.5" thickBot="1" x14ac:dyDescent="0.3">
      <c r="A42" s="85" t="s">
        <v>43</v>
      </c>
      <c r="B42" s="86"/>
      <c r="C42" s="87"/>
      <c r="D42" s="87"/>
      <c r="E42" s="87"/>
      <c r="F42" s="87"/>
      <c r="G42" s="87"/>
      <c r="H42" s="24"/>
      <c r="I42" s="24"/>
      <c r="J42" s="24"/>
      <c r="K42" s="24"/>
      <c r="P42" s="58"/>
      <c r="Q42" s="36"/>
    </row>
    <row r="43" spans="1:17" ht="20.100000000000001" customHeight="1" x14ac:dyDescent="0.25">
      <c r="A43" s="211"/>
      <c r="B43" s="317" t="s">
        <v>93</v>
      </c>
      <c r="C43" s="318"/>
      <c r="D43" s="319"/>
      <c r="E43" s="829">
        <f>J33+B33+B40</f>
        <v>380</v>
      </c>
      <c r="F43" s="830"/>
      <c r="G43" s="831"/>
      <c r="H43" s="87"/>
      <c r="I43" s="87"/>
      <c r="J43" s="87"/>
      <c r="K43" s="87"/>
      <c r="L43" s="9"/>
      <c r="M43" s="9"/>
      <c r="N43" s="9"/>
      <c r="O43" s="9"/>
      <c r="P43" s="212"/>
      <c r="Q43" s="36"/>
    </row>
    <row r="44" spans="1:17" ht="20.100000000000001" customHeight="1" x14ac:dyDescent="0.25">
      <c r="A44" s="328"/>
      <c r="B44" s="320" t="s">
        <v>94</v>
      </c>
      <c r="C44" s="321"/>
      <c r="D44" s="322"/>
      <c r="E44" s="323"/>
      <c r="F44" s="323">
        <f>B36+J36</f>
        <v>0</v>
      </c>
      <c r="G44" s="324"/>
      <c r="H44" s="329"/>
      <c r="I44" s="330"/>
      <c r="J44" s="330"/>
      <c r="K44" s="330"/>
      <c r="L44" s="331"/>
      <c r="M44" s="331"/>
      <c r="N44" s="331"/>
      <c r="O44" s="331"/>
      <c r="P44" s="332"/>
      <c r="Q44" s="36"/>
    </row>
    <row r="45" spans="1:17" ht="20.100000000000001" customHeight="1" thickBot="1" x14ac:dyDescent="0.3">
      <c r="A45" s="328"/>
      <c r="B45" s="325" t="s">
        <v>95</v>
      </c>
      <c r="C45" s="326">
        <v>0</v>
      </c>
      <c r="D45" s="327" t="s">
        <v>96</v>
      </c>
      <c r="E45" s="845">
        <f>C45/100*B38+C45/100*J38+C45/100*B40</f>
        <v>0</v>
      </c>
      <c r="F45" s="845"/>
      <c r="G45" s="846"/>
      <c r="H45" s="329"/>
      <c r="I45" s="330"/>
      <c r="J45" s="330"/>
      <c r="K45" s="330"/>
      <c r="L45" s="331"/>
      <c r="M45" s="331"/>
      <c r="N45" s="331"/>
      <c r="O45" s="331"/>
      <c r="P45" s="332"/>
      <c r="Q45" s="36"/>
    </row>
    <row r="46" spans="1:17" ht="20.100000000000001" customHeight="1" thickBot="1" x14ac:dyDescent="0.3">
      <c r="A46" s="328"/>
      <c r="B46" s="847" t="s">
        <v>44</v>
      </c>
      <c r="C46" s="848"/>
      <c r="D46" s="848"/>
      <c r="E46" s="849">
        <f>E43-F44+E45</f>
        <v>380</v>
      </c>
      <c r="F46" s="850"/>
      <c r="G46" s="851"/>
      <c r="H46" s="329"/>
      <c r="I46" s="330"/>
      <c r="J46" s="330"/>
      <c r="K46" s="330"/>
      <c r="L46" s="331"/>
      <c r="M46" s="331"/>
      <c r="N46" s="331"/>
      <c r="O46" s="331"/>
      <c r="P46" s="332"/>
      <c r="Q46" s="36"/>
    </row>
    <row r="47" spans="1:17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8"/>
      <c r="Q47" s="36"/>
    </row>
    <row r="48" spans="1:17" ht="15.75" thickBot="1" x14ac:dyDescent="0.3">
      <c r="A48" s="90"/>
      <c r="B48" s="46"/>
      <c r="C48" s="46"/>
      <c r="D48" s="46"/>
      <c r="E48" s="46"/>
      <c r="F48" s="46"/>
      <c r="G48" s="46"/>
      <c r="H48" s="90"/>
      <c r="I48" s="90"/>
      <c r="J48" s="90"/>
      <c r="K48" s="90"/>
      <c r="L48" s="9"/>
      <c r="M48" s="9"/>
      <c r="N48" s="9"/>
      <c r="O48" s="9"/>
      <c r="P48" s="89"/>
      <c r="Q48" s="36"/>
    </row>
    <row r="49" spans="1:17" ht="21" x14ac:dyDescent="0.25">
      <c r="A49" s="91" t="s">
        <v>45</v>
      </c>
      <c r="B49" s="92"/>
      <c r="C49" s="93"/>
      <c r="D49" s="93"/>
      <c r="E49" s="93"/>
      <c r="F49" s="93"/>
      <c r="G49" s="94"/>
      <c r="H49" s="94"/>
      <c r="I49" s="94"/>
      <c r="J49" s="94"/>
      <c r="K49" s="94"/>
      <c r="L49" s="50"/>
      <c r="M49" s="50"/>
      <c r="N49" s="50"/>
      <c r="O49" s="50"/>
      <c r="P49" s="51"/>
      <c r="Q49" s="36"/>
    </row>
    <row r="50" spans="1:17" x14ac:dyDescent="0.25">
      <c r="A50" s="95"/>
      <c r="B50" s="96"/>
      <c r="C50" s="39"/>
      <c r="D50" s="39"/>
      <c r="E50" s="39"/>
      <c r="F50" s="39"/>
      <c r="G50" s="97"/>
      <c r="H50" s="98"/>
      <c r="I50" s="98"/>
      <c r="J50" s="98"/>
      <c r="K50" s="98"/>
      <c r="P50" s="58"/>
      <c r="Q50" s="36"/>
    </row>
    <row r="51" spans="1:17" ht="18" customHeight="1" x14ac:dyDescent="0.25">
      <c r="A51" s="26" t="s">
        <v>46</v>
      </c>
      <c r="C51" s="99" t="s">
        <v>60</v>
      </c>
      <c r="D51" s="99"/>
      <c r="E51" s="24"/>
      <c r="F51" s="24"/>
      <c r="G51" s="24"/>
      <c r="H51" s="98"/>
      <c r="I51" s="98"/>
      <c r="J51" s="98"/>
      <c r="K51" s="98"/>
      <c r="P51" s="58"/>
      <c r="Q51" s="36"/>
    </row>
    <row r="52" spans="1:17" ht="18" customHeight="1" x14ac:dyDescent="0.25">
      <c r="A52" s="26" t="s">
        <v>47</v>
      </c>
      <c r="C52" s="24" t="s">
        <v>61</v>
      </c>
      <c r="D52" s="24"/>
      <c r="E52" s="24"/>
      <c r="F52" s="24"/>
      <c r="G52" s="24"/>
      <c r="H52" s="98"/>
      <c r="I52" s="98"/>
      <c r="J52" s="98"/>
      <c r="K52" s="98"/>
      <c r="P52" s="58"/>
      <c r="Q52" s="36"/>
    </row>
    <row r="53" spans="1:17" ht="18" customHeight="1" x14ac:dyDescent="0.25">
      <c r="A53" s="26" t="s">
        <v>48</v>
      </c>
      <c r="C53" s="24" t="s">
        <v>62</v>
      </c>
      <c r="D53" s="24"/>
      <c r="E53" s="24"/>
      <c r="F53" s="24"/>
      <c r="G53" s="24"/>
      <c r="H53" s="98"/>
      <c r="I53" s="98"/>
      <c r="J53" s="98"/>
      <c r="K53" s="98"/>
      <c r="P53" s="58"/>
      <c r="Q53" s="36"/>
    </row>
    <row r="54" spans="1:17" ht="18" customHeight="1" x14ac:dyDescent="0.25">
      <c r="A54" s="26" t="s">
        <v>49</v>
      </c>
      <c r="C54" s="24" t="s">
        <v>63</v>
      </c>
      <c r="D54" s="24"/>
      <c r="E54" s="24"/>
      <c r="F54" s="24"/>
      <c r="G54" s="24"/>
      <c r="H54" s="98"/>
      <c r="I54" s="98"/>
      <c r="J54" s="98"/>
      <c r="K54" s="98"/>
      <c r="P54" s="58"/>
      <c r="Q54" s="36"/>
    </row>
    <row r="55" spans="1:17" ht="18" customHeight="1" x14ac:dyDescent="0.25">
      <c r="A55" s="26" t="s">
        <v>50</v>
      </c>
      <c r="C55" s="24">
        <v>6319521000</v>
      </c>
      <c r="D55" s="24"/>
      <c r="E55" s="24"/>
      <c r="F55" s="24"/>
      <c r="G55" s="24"/>
      <c r="H55" s="98"/>
      <c r="I55" s="98"/>
      <c r="J55" s="98"/>
      <c r="K55" s="98"/>
      <c r="P55" s="58"/>
      <c r="Q55" s="36"/>
    </row>
    <row r="56" spans="1:17" ht="18" customHeight="1" x14ac:dyDescent="0.25">
      <c r="A56" s="26"/>
      <c r="B56" s="24"/>
      <c r="C56" s="24"/>
      <c r="D56" s="24"/>
      <c r="E56" s="24"/>
      <c r="F56" s="24"/>
      <c r="G56" s="98"/>
      <c r="H56" s="98"/>
      <c r="I56" s="98"/>
      <c r="J56" s="98"/>
      <c r="K56" s="98"/>
      <c r="P56" s="58"/>
      <c r="Q56" s="36"/>
    </row>
    <row r="57" spans="1:17" ht="18" customHeight="1" x14ac:dyDescent="0.25">
      <c r="A57" s="26" t="s">
        <v>51</v>
      </c>
      <c r="B57" s="24"/>
      <c r="C57" s="100" t="s">
        <v>64</v>
      </c>
      <c r="D57" s="100"/>
      <c r="E57" s="101"/>
      <c r="F57" s="24"/>
      <c r="G57" s="98"/>
      <c r="H57" s="98"/>
      <c r="I57" s="98"/>
      <c r="J57" s="98"/>
      <c r="K57" s="98"/>
      <c r="P57" s="58"/>
      <c r="Q57" s="36"/>
    </row>
    <row r="58" spans="1:17" ht="18" customHeight="1" x14ac:dyDescent="0.25">
      <c r="A58" s="26" t="s">
        <v>52</v>
      </c>
      <c r="B58" s="24"/>
      <c r="C58" s="100" t="s">
        <v>65</v>
      </c>
      <c r="D58" s="100"/>
      <c r="E58" s="101"/>
      <c r="F58" s="24"/>
      <c r="G58" s="98"/>
      <c r="H58" s="98"/>
      <c r="I58" s="98"/>
      <c r="J58" s="98"/>
      <c r="K58" s="98"/>
      <c r="P58" s="58"/>
      <c r="Q58" s="36"/>
    </row>
    <row r="59" spans="1:17" ht="18" customHeight="1" x14ac:dyDescent="0.25">
      <c r="A59" s="26"/>
      <c r="B59" s="24"/>
      <c r="C59" s="24"/>
      <c r="D59" s="24"/>
      <c r="E59" s="24"/>
      <c r="F59" s="24"/>
      <c r="G59" s="98"/>
      <c r="H59" s="98"/>
      <c r="I59" s="98"/>
      <c r="J59" s="98"/>
      <c r="K59" s="98"/>
      <c r="P59" s="58"/>
      <c r="Q59" s="36"/>
    </row>
    <row r="60" spans="1:17" ht="18" customHeight="1" x14ac:dyDescent="0.25">
      <c r="A60" s="26" t="s">
        <v>53</v>
      </c>
      <c r="B60" s="24"/>
      <c r="C60" s="24" t="s">
        <v>66</v>
      </c>
      <c r="D60" s="24"/>
      <c r="E60" s="24"/>
      <c r="F60" s="24"/>
      <c r="G60" s="102"/>
      <c r="H60" s="98"/>
      <c r="I60" s="98"/>
      <c r="J60" s="98"/>
      <c r="K60" s="98"/>
      <c r="P60" s="58"/>
      <c r="Q60" s="36"/>
    </row>
    <row r="61" spans="1:17" ht="18" customHeight="1" thickBot="1" x14ac:dyDescent="0.3">
      <c r="A61" s="103" t="s">
        <v>54</v>
      </c>
      <c r="B61" s="41"/>
      <c r="C61" s="41" t="s">
        <v>67</v>
      </c>
      <c r="D61" s="41"/>
      <c r="E61" s="41"/>
      <c r="F61" s="41"/>
      <c r="G61" s="104"/>
      <c r="H61" s="105"/>
      <c r="I61" s="105"/>
      <c r="J61" s="105"/>
      <c r="K61" s="105"/>
      <c r="L61" s="88"/>
      <c r="M61" s="88"/>
      <c r="N61" s="88"/>
      <c r="O61" s="88"/>
      <c r="P61" s="89"/>
      <c r="Q61" s="36"/>
    </row>
    <row r="62" spans="1:17" ht="16.350000000000001" customHeight="1" x14ac:dyDescent="0.25">
      <c r="A62" s="39"/>
      <c r="B62" s="39"/>
      <c r="C62" s="39"/>
      <c r="D62" s="39"/>
      <c r="E62" s="39"/>
      <c r="F62" s="39"/>
      <c r="G62" s="97"/>
      <c r="H62" s="97"/>
      <c r="I62" s="97"/>
      <c r="J62" s="97"/>
      <c r="K62" s="97"/>
      <c r="L62" s="57"/>
      <c r="M62" s="57"/>
      <c r="N62" s="57"/>
      <c r="O62" s="57"/>
      <c r="P62" s="57"/>
    </row>
    <row r="63" spans="1:17" x14ac:dyDescent="0.2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</row>
    <row r="72" spans="16:16" x14ac:dyDescent="0.25">
      <c r="P72" s="36"/>
    </row>
    <row r="73" spans="16:16" ht="7.35" customHeight="1" x14ac:dyDescent="0.25"/>
    <row r="75" spans="16:16" x14ac:dyDescent="0.25">
      <c r="P75" s="36"/>
    </row>
    <row r="76" spans="16:16" ht="7.35" customHeight="1" x14ac:dyDescent="0.25"/>
    <row r="78" spans="16:16" x14ac:dyDescent="0.25">
      <c r="P78" s="36"/>
    </row>
    <row r="79" spans="16:16" ht="7.35" customHeight="1" x14ac:dyDescent="0.25"/>
    <row r="80" spans="16:16" x14ac:dyDescent="0.25">
      <c r="P80" s="36"/>
    </row>
    <row r="81" spans="16:16" x14ac:dyDescent="0.25">
      <c r="P81" s="36"/>
    </row>
    <row r="82" spans="16:16" ht="7.35" customHeight="1" x14ac:dyDescent="0.25"/>
    <row r="84" spans="16:16" x14ac:dyDescent="0.25">
      <c r="P84" s="36"/>
    </row>
  </sheetData>
  <mergeCells count="35">
    <mergeCell ref="E45:G45"/>
    <mergeCell ref="B46:D46"/>
    <mergeCell ref="E46:G46"/>
    <mergeCell ref="A11:C11"/>
    <mergeCell ref="E11:G11"/>
    <mergeCell ref="A17:C17"/>
    <mergeCell ref="E17:G17"/>
    <mergeCell ref="A23:C23"/>
    <mergeCell ref="E23:G23"/>
    <mergeCell ref="I11:K11"/>
    <mergeCell ref="M11:O11"/>
    <mergeCell ref="A14:C14"/>
    <mergeCell ref="E14:G14"/>
    <mergeCell ref="I14:K14"/>
    <mergeCell ref="M14:O14"/>
    <mergeCell ref="I17:K17"/>
    <mergeCell ref="M17:O17"/>
    <mergeCell ref="A20:C20"/>
    <mergeCell ref="E20:G20"/>
    <mergeCell ref="I20:K20"/>
    <mergeCell ref="M20:O20"/>
    <mergeCell ref="I23:K23"/>
    <mergeCell ref="M23:O23"/>
    <mergeCell ref="B32:C32"/>
    <mergeCell ref="J32:K32"/>
    <mergeCell ref="E43:G43"/>
    <mergeCell ref="B33:C33"/>
    <mergeCell ref="B35:C35"/>
    <mergeCell ref="J35:K35"/>
    <mergeCell ref="B36:C36"/>
    <mergeCell ref="J36:K36"/>
    <mergeCell ref="B38:C38"/>
    <mergeCell ref="J38:K38"/>
    <mergeCell ref="B40:C40"/>
    <mergeCell ref="J33:K33"/>
  </mergeCells>
  <hyperlinks>
    <hyperlink ref="F2" r:id="rId1" xr:uid="{00000000-0004-0000-0200-000000000000}"/>
  </hyperlinks>
  <pageMargins left="0.7" right="0.7" top="0.75" bottom="0.75" header="0.3" footer="0.3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Fibreglass Volumes</vt:lpstr>
      <vt:lpstr>PE Holds</vt:lpstr>
      <vt:lpstr>Order Summary</vt:lpstr>
    </vt:vector>
  </TitlesOfParts>
  <Company>Arnes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</dc:creator>
  <cp:lastModifiedBy>Jure</cp:lastModifiedBy>
  <dcterms:created xsi:type="dcterms:W3CDTF">2019-11-17T19:51:02Z</dcterms:created>
  <dcterms:modified xsi:type="dcterms:W3CDTF">2024-07-17T10:52:33Z</dcterms:modified>
</cp:coreProperties>
</file>